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7365"/>
  </bookViews>
  <sheets>
    <sheet name="Hoja1" sheetId="1" r:id="rId1"/>
  </sheets>
  <definedNames>
    <definedName name="_xlnm.Print_Area" localSheetId="0">Hoja1!$A$1:$H$24</definedName>
  </definedNames>
  <calcPr calcId="125725"/>
</workbook>
</file>

<file path=xl/calcChain.xml><?xml version="1.0" encoding="utf-8"?>
<calcChain xmlns="http://schemas.openxmlformats.org/spreadsheetml/2006/main">
  <c r="K24" i="1"/>
  <c r="K23"/>
  <c r="K22"/>
  <c r="L22" s="1"/>
  <c r="K17"/>
  <c r="L17" s="1"/>
  <c r="K16"/>
  <c r="K15"/>
  <c r="K14"/>
  <c r="K13"/>
  <c r="K12"/>
  <c r="K11"/>
  <c r="K10"/>
  <c r="L10" s="1"/>
  <c r="K9"/>
  <c r="J23"/>
  <c r="J22"/>
  <c r="J21"/>
  <c r="J20"/>
  <c r="J19"/>
  <c r="J18"/>
  <c r="J15"/>
  <c r="J14"/>
  <c r="J10"/>
  <c r="J11"/>
  <c r="J12"/>
  <c r="J13"/>
  <c r="J16"/>
  <c r="J17"/>
  <c r="J24"/>
  <c r="L24" s="1"/>
  <c r="J9"/>
  <c r="K21"/>
  <c r="K20"/>
  <c r="K19"/>
  <c r="L19" s="1"/>
  <c r="K18"/>
  <c r="L18" s="1"/>
  <c r="L9" l="1"/>
  <c r="G7" s="1"/>
  <c r="G6" s="1"/>
  <c r="L21"/>
  <c r="L11"/>
  <c r="L15"/>
  <c r="L23"/>
  <c r="L13"/>
  <c r="L20"/>
  <c r="L14"/>
  <c r="F7" s="1"/>
  <c r="F6" s="1"/>
  <c r="L12"/>
  <c r="L16"/>
  <c r="H7"/>
  <c r="H6" s="1"/>
</calcChain>
</file>

<file path=xl/comments1.xml><?xml version="1.0" encoding="utf-8"?>
<comments xmlns="http://schemas.openxmlformats.org/spreadsheetml/2006/main">
  <authors>
    <author>admini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16, 17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1, 7, 8, 9, 19, 20, 26, 27, 29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1, 3, 17, 22, 23, 24, 25, 26, 27, 29</t>
        </r>
      </text>
    </comment>
  </commentList>
</comments>
</file>

<file path=xl/sharedStrings.xml><?xml version="1.0" encoding="utf-8"?>
<sst xmlns="http://schemas.openxmlformats.org/spreadsheetml/2006/main" count="50" uniqueCount="42">
  <si>
    <t>RELACIÓN CON OTROS Y TRABAJO EN EQUIPO</t>
  </si>
  <si>
    <t>SENTIDO PROPIO DE SU DESEMPEÑO</t>
  </si>
  <si>
    <t>HABILIDAD PARA APRENDER</t>
  </si>
  <si>
    <t>CAPACIDAD DE TRABAJO</t>
  </si>
  <si>
    <t>CALIDAD EN EL TRABAJO</t>
  </si>
  <si>
    <t>ADAPTABILIDAD A LOS MÉTODOS DE TRABAJO</t>
  </si>
  <si>
    <t>ADAPTABILIDAD A LAS REGLAS Y POLÍTICAS ORGANIZACIONALES</t>
  </si>
  <si>
    <t>ASISTENCIA AL LUGAR DE TRABAJO</t>
  </si>
  <si>
    <t>PUNTUALIDAD</t>
  </si>
  <si>
    <t>VESTIMENTA Y ARREGLO PERSONAL</t>
  </si>
  <si>
    <t>ACEPTACIÓN A LA RETROALIMENTACIÓN</t>
  </si>
  <si>
    <t>DESTREZA PARA LA COMUNICACIÓN ORAL</t>
  </si>
  <si>
    <t>COMUNICACIÓN EFECTIVA</t>
  </si>
  <si>
    <t>DESEMPEÑO GLOBAL EN EL CENTRO LABORAL</t>
  </si>
  <si>
    <t>Aplicación del documentada del conocimiento</t>
  </si>
  <si>
    <t>Pro actividad</t>
  </si>
  <si>
    <t>Promoción de actitudes y valores</t>
  </si>
  <si>
    <t>ALUMNO</t>
  </si>
  <si>
    <t>Calificación</t>
  </si>
  <si>
    <t>Puntos</t>
  </si>
  <si>
    <t>No. de control</t>
  </si>
  <si>
    <r>
      <t xml:space="preserve">PREPARACIÓN </t>
    </r>
    <r>
      <rPr>
        <sz val="8"/>
        <color theme="1"/>
        <rFont val="Lucida Sans Unicode"/>
        <family val="2"/>
      </rPr>
      <t>(¿Tiene la capacidad de reconocer la necesidad y la habilidad para enrolarse en un proceso de aprendizaje continuo y permanente?)</t>
    </r>
  </si>
  <si>
    <r>
      <t>PREPARACIÓN</t>
    </r>
    <r>
      <rPr>
        <sz val="9"/>
        <color theme="1"/>
        <rFont val="Calibri"/>
        <family val="2"/>
        <scheme val="minor"/>
      </rPr>
      <t xml:space="preserve"> (¿Tiene la habilidad para entender los aspectos  relacionados con la etica profesional y la responsabilidad social?)</t>
    </r>
  </si>
  <si>
    <t>Agradecido y dispuesto</t>
  </si>
  <si>
    <t>Apropiado</t>
  </si>
  <si>
    <t>Regular</t>
  </si>
  <si>
    <t>Altamente responsable</t>
  </si>
  <si>
    <t>Excepcionalmente bien aceptado</t>
  </si>
  <si>
    <t>Excepcionalmente rápido</t>
  </si>
  <si>
    <t>Muy alta</t>
  </si>
  <si>
    <t>Excelente capacidad autodidacta</t>
  </si>
  <si>
    <t>Si muy buen desempeño profesional y ético</t>
  </si>
  <si>
    <t>Se adapta fácilmente al cambio de ideas y procedimientos</t>
  </si>
  <si>
    <t>Excelente</t>
  </si>
  <si>
    <t>Sobresaliente</t>
  </si>
  <si>
    <t>Código:</t>
  </si>
  <si>
    <t>SAC01-RG-39</t>
  </si>
  <si>
    <t xml:space="preserve">Emisión: </t>
  </si>
  <si>
    <t>Revisión:</t>
  </si>
  <si>
    <r>
      <t>01        Pág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</t>
    </r>
    <r>
      <rPr>
        <sz val="10"/>
        <rFont val="Calibri"/>
        <family val="2"/>
      </rPr>
      <t>/</t>
    </r>
    <r>
      <rPr>
        <sz val="10"/>
        <rFont val="Arial"/>
        <family val="2"/>
      </rPr>
      <t>1</t>
    </r>
  </si>
  <si>
    <t>SAC01-RG-37</t>
  </si>
  <si>
    <t>REPORTE ACADÉMICO DE ESTANCIA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</si>
</sst>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5">
    <font>
      <sz val="11"/>
      <color theme="1"/>
      <name val="Calibri"/>
      <family val="2"/>
      <scheme val="minor"/>
    </font>
    <font>
      <sz val="9"/>
      <color theme="1"/>
      <name val="Lucida Sans Unicode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Arial"/>
      <family val="2"/>
    </font>
    <font>
      <sz val="8"/>
      <color theme="1"/>
      <name val="Lucida Sans Unicode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8"/>
      <color indexed="18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9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2" xfId="0" applyFont="1" applyBorder="1" applyProtection="1"/>
    <xf numFmtId="0" fontId="1" fillId="5" borderId="3" xfId="0" applyFont="1" applyFill="1" applyBorder="1" applyAlignment="1" applyProtection="1">
      <alignment horizontal="left"/>
    </xf>
    <xf numFmtId="0" fontId="1" fillId="6" borderId="3" xfId="0" applyFont="1" applyFill="1" applyBorder="1" applyAlignment="1" applyProtection="1">
      <alignment horizontal="left"/>
    </xf>
    <xf numFmtId="0" fontId="0" fillId="0" borderId="5" xfId="0" applyFont="1" applyBorder="1" applyProtection="1"/>
    <xf numFmtId="0" fontId="1" fillId="6" borderId="12" xfId="0" applyFont="1" applyFill="1" applyBorder="1" applyAlignment="1" applyProtection="1"/>
    <xf numFmtId="0" fontId="1" fillId="6" borderId="13" xfId="0" applyFont="1" applyFill="1" applyBorder="1" applyAlignment="1" applyProtection="1"/>
    <xf numFmtId="0" fontId="1" fillId="5" borderId="12" xfId="0" applyFont="1" applyFill="1" applyBorder="1" applyAlignment="1" applyProtection="1"/>
    <xf numFmtId="0" fontId="1" fillId="5" borderId="13" xfId="0" applyFont="1" applyFill="1" applyBorder="1" applyAlignment="1" applyProtection="1"/>
    <xf numFmtId="0" fontId="0" fillId="4" borderId="0" xfId="0" applyFill="1" applyProtection="1"/>
    <xf numFmtId="0" fontId="1" fillId="6" borderId="13" xfId="0" applyFont="1" applyFill="1" applyBorder="1" applyAlignment="1" applyProtection="1">
      <alignment horizontal="left" vertical="top" wrapText="1"/>
    </xf>
    <xf numFmtId="0" fontId="0" fillId="0" borderId="7" xfId="0" applyFont="1" applyBorder="1" applyProtection="1"/>
    <xf numFmtId="0" fontId="1" fillId="5" borderId="14" xfId="0" applyFont="1" applyFill="1" applyBorder="1" applyAlignment="1" applyProtection="1"/>
    <xf numFmtId="0" fontId="1" fillId="6" borderId="15" xfId="0" applyFont="1" applyFill="1" applyBorder="1" applyAlignment="1" applyProtection="1"/>
    <xf numFmtId="164" fontId="0" fillId="0" borderId="17" xfId="0" applyNumberFormat="1" applyBorder="1" applyProtection="1"/>
    <xf numFmtId="164" fontId="0" fillId="0" borderId="18" xfId="0" applyNumberFormat="1" applyBorder="1" applyProtection="1"/>
    <xf numFmtId="0" fontId="3" fillId="2" borderId="10" xfId="0" applyFont="1" applyFill="1" applyBorder="1" applyAlignment="1" applyProtection="1">
      <alignment horizontal="center" vertical="center" textRotation="90" wrapText="1"/>
    </xf>
    <xf numFmtId="0" fontId="3" fillId="3" borderId="11" xfId="0" applyFont="1" applyFill="1" applyBorder="1" applyAlignment="1" applyProtection="1">
      <alignment horizontal="center" vertical="center" textRotation="90" wrapText="1"/>
    </xf>
    <xf numFmtId="165" fontId="2" fillId="4" borderId="10" xfId="0" applyNumberFormat="1" applyFont="1" applyFill="1" applyBorder="1" applyProtection="1"/>
    <xf numFmtId="165" fontId="2" fillId="5" borderId="10" xfId="0" applyNumberFormat="1" applyFont="1" applyFill="1" applyBorder="1" applyProtection="1"/>
    <xf numFmtId="165" fontId="2" fillId="6" borderId="11" xfId="0" applyNumberFormat="1" applyFont="1" applyFill="1" applyBorder="1" applyProtection="1"/>
    <xf numFmtId="0" fontId="2" fillId="0" borderId="16" xfId="0" applyFont="1" applyBorder="1" applyProtection="1"/>
    <xf numFmtId="0" fontId="0" fillId="0" borderId="21" xfId="0" applyBorder="1" applyProtection="1"/>
    <xf numFmtId="0" fontId="5" fillId="7" borderId="19" xfId="0" applyFont="1" applyFill="1" applyBorder="1" applyProtection="1"/>
    <xf numFmtId="0" fontId="0" fillId="7" borderId="20" xfId="0" applyFill="1" applyBorder="1"/>
    <xf numFmtId="0" fontId="0" fillId="7" borderId="20" xfId="0" applyFill="1" applyBorder="1" applyAlignment="1" applyProtection="1">
      <alignment horizontal="center" vertical="center" wrapText="1"/>
    </xf>
    <xf numFmtId="0" fontId="0" fillId="8" borderId="22" xfId="0" applyFill="1" applyBorder="1"/>
    <xf numFmtId="0" fontId="0" fillId="8" borderId="23" xfId="0" applyFill="1" applyBorder="1"/>
    <xf numFmtId="0" fontId="3" fillId="0" borderId="23" xfId="0" applyFont="1" applyBorder="1" applyAlignment="1">
      <alignment horizontal="left" vertical="center" wrapText="1"/>
    </xf>
    <xf numFmtId="0" fontId="12" fillId="8" borderId="25" xfId="0" applyFont="1" applyFill="1" applyBorder="1" applyAlignment="1">
      <alignment horizontal="centerContinuous" vertical="center"/>
    </xf>
    <xf numFmtId="0" fontId="12" fillId="8" borderId="0" xfId="0" applyFont="1" applyFill="1" applyBorder="1" applyAlignment="1">
      <alignment horizontal="centerContinuous" vertical="center"/>
    </xf>
    <xf numFmtId="0" fontId="0" fillId="8" borderId="0" xfId="0" applyFill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0" fillId="8" borderId="27" xfId="0" applyFill="1" applyBorder="1" applyAlignment="1">
      <alignment horizontal="centerContinuous" vertical="center"/>
    </xf>
    <xf numFmtId="0" fontId="13" fillId="8" borderId="28" xfId="0" applyFont="1" applyFill="1" applyBorder="1" applyAlignment="1">
      <alignment horizontal="centerContinuous" vertical="center"/>
    </xf>
    <xf numFmtId="0" fontId="0" fillId="8" borderId="28" xfId="0" applyFill="1" applyBorder="1" applyAlignment="1">
      <alignment horizontal="centerContinuous" vertical="center"/>
    </xf>
    <xf numFmtId="0" fontId="3" fillId="0" borderId="28" xfId="0" applyFont="1" applyBorder="1" applyAlignment="1">
      <alignment horizontal="left" vertical="center" wrapText="1"/>
    </xf>
    <xf numFmtId="0" fontId="11" fillId="8" borderId="23" xfId="0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0" fontId="11" fillId="8" borderId="28" xfId="0" applyFont="1" applyFill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 vertical="top" wrapText="1"/>
    </xf>
    <xf numFmtId="0" fontId="1" fillId="4" borderId="13" xfId="0" applyFont="1" applyFill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 wrapText="1"/>
    </xf>
    <xf numFmtId="15" fontId="3" fillId="0" borderId="26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7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E7B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</xdr:rowOff>
    </xdr:from>
    <xdr:to>
      <xdr:col>2</xdr:col>
      <xdr:colOff>7327</xdr:colOff>
      <xdr:row>1</xdr:row>
      <xdr:rowOff>175300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"/>
          <a:ext cx="1616319" cy="373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="130" zoomScaleNormal="110" zoomScaleSheetLayoutView="130" workbookViewId="0">
      <pane ySplit="8" topLeftCell="A9" activePane="bottomLeft" state="frozen"/>
      <selection pane="bottomLeft" activeCell="C3" sqref="C3"/>
    </sheetView>
  </sheetViews>
  <sheetFormatPr baseColWidth="10" defaultRowHeight="15"/>
  <cols>
    <col min="1" max="1" width="4" bestFit="1" customWidth="1"/>
    <col min="2" max="2" width="21.28515625" customWidth="1"/>
    <col min="3" max="3" width="23.5703125" customWidth="1"/>
    <col min="4" max="4" width="16.5703125" customWidth="1"/>
    <col min="5" max="5" width="11.42578125" customWidth="1"/>
    <col min="6" max="8" width="9.7109375" customWidth="1"/>
    <col min="9" max="9" width="5.5703125" hidden="1" customWidth="1"/>
    <col min="10" max="12" width="5.7109375" hidden="1" customWidth="1"/>
  </cols>
  <sheetData>
    <row r="1" spans="1:12" ht="15.75" customHeight="1">
      <c r="A1" s="28"/>
      <c r="B1" s="29"/>
      <c r="C1" s="39" t="s">
        <v>41</v>
      </c>
      <c r="E1" s="39"/>
      <c r="F1" s="30" t="s">
        <v>35</v>
      </c>
      <c r="G1" s="58" t="s">
        <v>40</v>
      </c>
      <c r="H1" s="59"/>
      <c r="I1" s="30" t="s">
        <v>35</v>
      </c>
      <c r="J1" s="58" t="s">
        <v>36</v>
      </c>
      <c r="K1" s="59"/>
    </row>
    <row r="2" spans="1:12" ht="15.75" customHeight="1">
      <c r="A2" s="31"/>
      <c r="B2" s="32"/>
      <c r="C2" s="33"/>
      <c r="D2" s="40"/>
      <c r="E2" s="40"/>
      <c r="F2" s="34" t="s">
        <v>37</v>
      </c>
      <c r="G2" s="60">
        <v>40928</v>
      </c>
      <c r="H2" s="61"/>
      <c r="I2" s="34" t="s">
        <v>37</v>
      </c>
      <c r="J2" s="60">
        <v>40928</v>
      </c>
      <c r="K2" s="61"/>
    </row>
    <row r="3" spans="1:12" ht="15.75" customHeight="1">
      <c r="A3" s="35"/>
      <c r="B3" s="36"/>
      <c r="C3" s="37"/>
      <c r="D3" s="41"/>
      <c r="E3" s="41"/>
      <c r="F3" s="38" t="s">
        <v>38</v>
      </c>
      <c r="G3" s="62" t="s">
        <v>39</v>
      </c>
      <c r="H3" s="63"/>
      <c r="I3" s="38" t="s">
        <v>38</v>
      </c>
      <c r="J3" s="62" t="s">
        <v>39</v>
      </c>
      <c r="K3" s="63"/>
    </row>
    <row r="4" spans="1:12" ht="15.75" thickBot="1"/>
    <row r="5" spans="1:12" ht="76.5" customHeight="1" thickBot="1">
      <c r="A5" s="25"/>
      <c r="B5" s="26"/>
      <c r="C5" s="64"/>
      <c r="D5" s="64"/>
      <c r="E5" s="27"/>
      <c r="F5" s="18" t="s">
        <v>14</v>
      </c>
      <c r="G5" s="18" t="s">
        <v>15</v>
      </c>
      <c r="H5" s="19" t="s">
        <v>16</v>
      </c>
      <c r="I5" s="1"/>
      <c r="J5" s="1"/>
      <c r="K5" s="1"/>
      <c r="L5" s="1"/>
    </row>
    <row r="6" spans="1:12" ht="15.75" thickBot="1">
      <c r="A6" s="42" t="s">
        <v>20</v>
      </c>
      <c r="B6" s="43"/>
      <c r="C6" s="50" t="s">
        <v>17</v>
      </c>
      <c r="D6" s="51"/>
      <c r="E6" s="23" t="s">
        <v>18</v>
      </c>
      <c r="F6" s="20">
        <f>F7/1.25*10</f>
        <v>10</v>
      </c>
      <c r="G6" s="21">
        <f>G7/5.625*10</f>
        <v>10</v>
      </c>
      <c r="H6" s="22">
        <f>H7/6.25*10</f>
        <v>10</v>
      </c>
      <c r="I6" s="1"/>
      <c r="J6" s="1"/>
      <c r="K6" s="1"/>
      <c r="L6" s="1"/>
    </row>
    <row r="7" spans="1:12" ht="15.75" thickBot="1">
      <c r="A7" s="44"/>
      <c r="B7" s="45"/>
      <c r="C7" s="52"/>
      <c r="D7" s="53"/>
      <c r="E7" s="24" t="s">
        <v>19</v>
      </c>
      <c r="F7" s="16">
        <f>L14+L15</f>
        <v>1.25</v>
      </c>
      <c r="G7" s="16">
        <f>L9+L11+L12+L13+L16+L17+L22+L23+L24</f>
        <v>5.625</v>
      </c>
      <c r="H7" s="17">
        <f>L9+L10+L15+L18+L19+L20+L21+L22+L23+L24</f>
        <v>6.25</v>
      </c>
      <c r="I7" s="1"/>
      <c r="J7" s="1"/>
      <c r="K7" s="1"/>
      <c r="L7" s="1"/>
    </row>
    <row r="8" spans="1:12" ht="15.75" thickBot="1">
      <c r="A8" s="1"/>
      <c r="B8" s="1"/>
      <c r="C8" s="1"/>
      <c r="D8" s="2"/>
      <c r="E8" s="2"/>
      <c r="F8" s="1"/>
      <c r="G8" s="1"/>
      <c r="H8" s="1"/>
      <c r="I8" s="1"/>
      <c r="J8" s="1"/>
      <c r="K8" s="1"/>
      <c r="L8" s="1"/>
    </row>
    <row r="9" spans="1:12">
      <c r="A9" s="3">
        <v>1</v>
      </c>
      <c r="B9" s="4" t="s">
        <v>0</v>
      </c>
      <c r="C9" s="5"/>
      <c r="D9" s="54" t="s">
        <v>27</v>
      </c>
      <c r="E9" s="54"/>
      <c r="F9" s="54"/>
      <c r="G9" s="54"/>
      <c r="H9" s="55"/>
      <c r="I9" s="1"/>
      <c r="J9" s="2">
        <f>(10/16)/5</f>
        <v>0.125</v>
      </c>
      <c r="K9" s="1">
        <f>IF(D9="Excepcionalmente bien aceptado",5,IF(D9="Convenientemente aceptado  y cooperante",4,IF(D9="Satisfactorio",3.5,IF(D9="Se relaciona con dificultad y a veces es antagonista",2,1))))</f>
        <v>5</v>
      </c>
      <c r="L9" s="2">
        <f>J9*K9</f>
        <v>0.625</v>
      </c>
    </row>
    <row r="10" spans="1:12">
      <c r="A10" s="6">
        <v>3</v>
      </c>
      <c r="B10" s="7" t="s">
        <v>1</v>
      </c>
      <c r="C10" s="8"/>
      <c r="D10" s="46" t="s">
        <v>26</v>
      </c>
      <c r="E10" s="46"/>
      <c r="F10" s="46"/>
      <c r="G10" s="46"/>
      <c r="H10" s="47"/>
      <c r="I10" s="1"/>
      <c r="J10" s="2">
        <f t="shared" ref="J10:J24" si="0">(10/16)/5</f>
        <v>0.125</v>
      </c>
      <c r="K10" s="1">
        <f>IF(D10="Altamente responsable",5,IF(D10="Arriba del promedio",4,IF(D10="En el promedio",3.5,IF(D10="Abajo del promedio",2,1))))</f>
        <v>5</v>
      </c>
      <c r="L10" s="2">
        <f t="shared" ref="L10:L24" si="1">J10*K10</f>
        <v>0.625</v>
      </c>
    </row>
    <row r="11" spans="1:12">
      <c r="A11" s="6">
        <v>7</v>
      </c>
      <c r="B11" s="9" t="s">
        <v>2</v>
      </c>
      <c r="C11" s="10"/>
      <c r="D11" s="46" t="s">
        <v>28</v>
      </c>
      <c r="E11" s="46"/>
      <c r="F11" s="46"/>
      <c r="G11" s="46"/>
      <c r="H11" s="47"/>
      <c r="I11" s="1"/>
      <c r="J11" s="2">
        <f t="shared" si="0"/>
        <v>0.125</v>
      </c>
      <c r="K11" s="1">
        <f>IF(D11="Excepcionalmente rápido",5,IF(D11="Rápido",4,IF(D11="En el promedio",3.5,IF(D11="Lenta",2,1))))</f>
        <v>5</v>
      </c>
      <c r="L11" s="2">
        <f t="shared" si="1"/>
        <v>0.625</v>
      </c>
    </row>
    <row r="12" spans="1:12">
      <c r="A12" s="6">
        <v>8</v>
      </c>
      <c r="B12" s="9" t="s">
        <v>3</v>
      </c>
      <c r="C12" s="10"/>
      <c r="D12" s="46" t="s">
        <v>29</v>
      </c>
      <c r="E12" s="46"/>
      <c r="F12" s="46"/>
      <c r="G12" s="46"/>
      <c r="H12" s="47"/>
      <c r="I12" s="1"/>
      <c r="J12" s="2">
        <f t="shared" si="0"/>
        <v>0.125</v>
      </c>
      <c r="K12" s="1">
        <f>IF(D12="Muy alta",5,IF(D12="Más de la esperada",4,IF(D12="Cantidad esperada",3.5,IF(D12="Menos de la esperada",2,1))))</f>
        <v>5</v>
      </c>
      <c r="L12" s="2">
        <f t="shared" si="1"/>
        <v>0.625</v>
      </c>
    </row>
    <row r="13" spans="1:12">
      <c r="A13" s="6">
        <v>9</v>
      </c>
      <c r="B13" s="9" t="s">
        <v>4</v>
      </c>
      <c r="C13" s="10"/>
      <c r="D13" s="46" t="s">
        <v>29</v>
      </c>
      <c r="E13" s="46"/>
      <c r="F13" s="46"/>
      <c r="G13" s="46"/>
      <c r="H13" s="47"/>
      <c r="I13" s="1"/>
      <c r="J13" s="2">
        <f t="shared" si="0"/>
        <v>0.125</v>
      </c>
      <c r="K13" s="1">
        <f>IF(D13="Muy alta",5,IF(D13="Más de la esperada",4,IF(D13="Normal",3.5,IF(D13="Debajo de la normal",2,1))))</f>
        <v>5</v>
      </c>
      <c r="L13" s="2">
        <f t="shared" si="1"/>
        <v>0.625</v>
      </c>
    </row>
    <row r="14" spans="1:12" ht="15" customHeight="1">
      <c r="A14" s="6">
        <v>16</v>
      </c>
      <c r="B14" s="48" t="s">
        <v>21</v>
      </c>
      <c r="C14" s="49"/>
      <c r="D14" s="46" t="s">
        <v>30</v>
      </c>
      <c r="E14" s="46"/>
      <c r="F14" s="46"/>
      <c r="G14" s="46"/>
      <c r="H14" s="47"/>
      <c r="I14" s="1"/>
      <c r="J14" s="2">
        <f>(10/16)/3</f>
        <v>0.20833333333333334</v>
      </c>
      <c r="K14" s="1">
        <f>IF(D14="Excelente capacidad autodidacta",3,IF(D14="Buena capacidad autodidacta",2.1,1))</f>
        <v>3</v>
      </c>
      <c r="L14" s="2">
        <f t="shared" si="1"/>
        <v>0.625</v>
      </c>
    </row>
    <row r="15" spans="1:12" ht="15" customHeight="1">
      <c r="A15" s="6">
        <v>17</v>
      </c>
      <c r="B15" s="11" t="s">
        <v>22</v>
      </c>
      <c r="C15" s="12"/>
      <c r="D15" s="46" t="s">
        <v>31</v>
      </c>
      <c r="E15" s="46"/>
      <c r="F15" s="46"/>
      <c r="G15" s="46"/>
      <c r="H15" s="47"/>
      <c r="I15" s="1"/>
      <c r="J15" s="2">
        <f>(10/16)/3</f>
        <v>0.20833333333333334</v>
      </c>
      <c r="K15" s="1">
        <f>IF(D15="Si muy buen desempeño profesional y ético",3,IF(D15="Si buen desempeño profesional y ético después de una reconvención",2.1,1))</f>
        <v>3</v>
      </c>
      <c r="L15" s="2">
        <f t="shared" si="1"/>
        <v>0.625</v>
      </c>
    </row>
    <row r="16" spans="1:12">
      <c r="A16" s="6">
        <v>19</v>
      </c>
      <c r="B16" s="9" t="s">
        <v>5</v>
      </c>
      <c r="C16" s="10"/>
      <c r="D16" s="46" t="s">
        <v>32</v>
      </c>
      <c r="E16" s="46"/>
      <c r="F16" s="46"/>
      <c r="G16" s="46"/>
      <c r="H16" s="47"/>
      <c r="I16" s="1"/>
      <c r="J16" s="2">
        <f t="shared" si="0"/>
        <v>0.125</v>
      </c>
      <c r="K16" s="1">
        <f>IF(D16="Se adapta fácilmente al cambio de ideas y procedimientos",5,IF(D16="Usualmente se adapta",4,IF(D16="Tiene una habilidad promedio para adaptarse",3.5,IF(D16="Experimenta dificultades para una rápida adaptación",2,1))))</f>
        <v>5</v>
      </c>
      <c r="L16" s="2">
        <f t="shared" si="1"/>
        <v>0.625</v>
      </c>
    </row>
    <row r="17" spans="1:12">
      <c r="A17" s="6">
        <v>20</v>
      </c>
      <c r="B17" s="9" t="s">
        <v>6</v>
      </c>
      <c r="C17" s="10"/>
      <c r="D17" s="46" t="s">
        <v>33</v>
      </c>
      <c r="E17" s="46"/>
      <c r="F17" s="46"/>
      <c r="G17" s="46"/>
      <c r="H17" s="47"/>
      <c r="I17" s="1"/>
      <c r="J17" s="2">
        <f t="shared" si="0"/>
        <v>0.125</v>
      </c>
      <c r="K17" s="1">
        <f>IF(D17="Excelente",5,IF(D17="Arriba del promedio",4,IF(D17="Adecuada",3.5,IF(D17="Pobre",2,1))))</f>
        <v>5</v>
      </c>
      <c r="L17" s="2">
        <f t="shared" si="1"/>
        <v>0.625</v>
      </c>
    </row>
    <row r="18" spans="1:12">
      <c r="A18" s="6">
        <v>22</v>
      </c>
      <c r="B18" s="7" t="s">
        <v>7</v>
      </c>
      <c r="C18" s="8"/>
      <c r="D18" s="46" t="s">
        <v>25</v>
      </c>
      <c r="E18" s="46"/>
      <c r="F18" s="46"/>
      <c r="G18" s="46"/>
      <c r="H18" s="47"/>
      <c r="I18" s="1"/>
      <c r="J18" s="2">
        <f>(10/16)/2</f>
        <v>0.3125</v>
      </c>
      <c r="K18" s="1">
        <f>IF(D18="Regular",2,1)</f>
        <v>2</v>
      </c>
      <c r="L18" s="2">
        <f t="shared" si="1"/>
        <v>0.625</v>
      </c>
    </row>
    <row r="19" spans="1:12">
      <c r="A19" s="6">
        <v>23</v>
      </c>
      <c r="B19" s="7" t="s">
        <v>8</v>
      </c>
      <c r="C19" s="8"/>
      <c r="D19" s="46" t="s">
        <v>25</v>
      </c>
      <c r="E19" s="46"/>
      <c r="F19" s="46"/>
      <c r="G19" s="46"/>
      <c r="H19" s="47"/>
      <c r="I19" s="1"/>
      <c r="J19" s="2">
        <f>(10/16)/2</f>
        <v>0.3125</v>
      </c>
      <c r="K19" s="1">
        <f>IF(D19="Regular",2,1)</f>
        <v>2</v>
      </c>
      <c r="L19" s="2">
        <f t="shared" si="1"/>
        <v>0.625</v>
      </c>
    </row>
    <row r="20" spans="1:12">
      <c r="A20" s="6">
        <v>24</v>
      </c>
      <c r="B20" s="7" t="s">
        <v>9</v>
      </c>
      <c r="C20" s="8"/>
      <c r="D20" s="46" t="s">
        <v>24</v>
      </c>
      <c r="E20" s="46"/>
      <c r="F20" s="46"/>
      <c r="G20" s="46"/>
      <c r="H20" s="47"/>
      <c r="I20" s="1"/>
      <c r="J20" s="2">
        <f>(10/16)/2</f>
        <v>0.3125</v>
      </c>
      <c r="K20" s="1">
        <f>IF(D20="Apropiado",2,1)</f>
        <v>2</v>
      </c>
      <c r="L20" s="2">
        <f t="shared" si="1"/>
        <v>0.625</v>
      </c>
    </row>
    <row r="21" spans="1:12">
      <c r="A21" s="6">
        <v>25</v>
      </c>
      <c r="B21" s="7" t="s">
        <v>10</v>
      </c>
      <c r="C21" s="8"/>
      <c r="D21" s="46" t="s">
        <v>23</v>
      </c>
      <c r="E21" s="46"/>
      <c r="F21" s="46"/>
      <c r="G21" s="46"/>
      <c r="H21" s="47"/>
      <c r="I21" s="1"/>
      <c r="J21" s="2">
        <f>(10/16)/2</f>
        <v>0.3125</v>
      </c>
      <c r="K21" s="1">
        <f>IF(D21="Agradecido y dispuesto",2,1)</f>
        <v>2</v>
      </c>
      <c r="L21" s="2">
        <f t="shared" si="1"/>
        <v>0.625</v>
      </c>
    </row>
    <row r="22" spans="1:12">
      <c r="A22" s="6">
        <v>26</v>
      </c>
      <c r="B22" s="9" t="s">
        <v>11</v>
      </c>
      <c r="C22" s="8"/>
      <c r="D22" s="46" t="s">
        <v>33</v>
      </c>
      <c r="E22" s="46"/>
      <c r="F22" s="46"/>
      <c r="G22" s="46"/>
      <c r="H22" s="47"/>
      <c r="I22" s="1"/>
      <c r="J22" s="2">
        <f>(10/16)/3</f>
        <v>0.20833333333333334</v>
      </c>
      <c r="K22" s="1">
        <f>IF(D22="Excelente",3,IF(D22="Buena",2.1,1))</f>
        <v>3</v>
      </c>
      <c r="L22" s="2">
        <f t="shared" si="1"/>
        <v>0.625</v>
      </c>
    </row>
    <row r="23" spans="1:12">
      <c r="A23" s="6">
        <v>27</v>
      </c>
      <c r="B23" s="9" t="s">
        <v>12</v>
      </c>
      <c r="C23" s="8"/>
      <c r="D23" s="46" t="s">
        <v>33</v>
      </c>
      <c r="E23" s="46"/>
      <c r="F23" s="46"/>
      <c r="G23" s="46"/>
      <c r="H23" s="47"/>
      <c r="I23" s="1"/>
      <c r="J23" s="2">
        <f>(10/16)/3</f>
        <v>0.20833333333333334</v>
      </c>
      <c r="K23" s="1">
        <f>IF(D23="Excelente",3,IF(D23="Buena",2.1,1))</f>
        <v>3</v>
      </c>
      <c r="L23" s="2">
        <f t="shared" si="1"/>
        <v>0.625</v>
      </c>
    </row>
    <row r="24" spans="1:12" ht="15.75" thickBot="1">
      <c r="A24" s="13">
        <v>29</v>
      </c>
      <c r="B24" s="14" t="s">
        <v>13</v>
      </c>
      <c r="C24" s="15"/>
      <c r="D24" s="56" t="s">
        <v>34</v>
      </c>
      <c r="E24" s="56"/>
      <c r="F24" s="56"/>
      <c r="G24" s="56"/>
      <c r="H24" s="57"/>
      <c r="I24" s="1"/>
      <c r="J24" s="2">
        <f t="shared" si="0"/>
        <v>0.125</v>
      </c>
      <c r="K24" s="1">
        <f>IF(D24="Sobresaliente",5,IF(D24="Muy bueno",4,IF(D24="En el promedio",3.5,IF(D24="Marginal",2,1))))</f>
        <v>5</v>
      </c>
      <c r="L24" s="2">
        <f t="shared" si="1"/>
        <v>0.625</v>
      </c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28">
    <mergeCell ref="J1:K1"/>
    <mergeCell ref="J2:K2"/>
    <mergeCell ref="J3:K3"/>
    <mergeCell ref="D22:H22"/>
    <mergeCell ref="C5:D5"/>
    <mergeCell ref="G1:H1"/>
    <mergeCell ref="G2:H2"/>
    <mergeCell ref="G3:H3"/>
    <mergeCell ref="D23:H23"/>
    <mergeCell ref="D24:H24"/>
    <mergeCell ref="D12:H12"/>
    <mergeCell ref="D13:H13"/>
    <mergeCell ref="D19:H19"/>
    <mergeCell ref="D14:H14"/>
    <mergeCell ref="D15:H15"/>
    <mergeCell ref="D16:H16"/>
    <mergeCell ref="D17:H17"/>
    <mergeCell ref="D18:H18"/>
    <mergeCell ref="A6:B6"/>
    <mergeCell ref="A7:B7"/>
    <mergeCell ref="D20:H20"/>
    <mergeCell ref="D21:H21"/>
    <mergeCell ref="B14:C14"/>
    <mergeCell ref="C6:D6"/>
    <mergeCell ref="C7:D7"/>
    <mergeCell ref="D9:H9"/>
    <mergeCell ref="D10:H10"/>
    <mergeCell ref="D11:H11"/>
  </mergeCells>
  <dataValidations count="15">
    <dataValidation type="list" showInputMessage="1" showErrorMessage="1" sqref="D9:H9">
      <formula1>"Excepcionalmente bien aceptado,Convenientemente aceptado  y cooperante,Satisfactorio,Se relaciona con dificultad y a veces es antagonista,Frecuentemente esta en desacuerdo y tiene fricciones personales"</formula1>
    </dataValidation>
    <dataValidation type="list" showInputMessage="1" showErrorMessage="1" sqref="D10:H10">
      <formula1>"Altamente responsable,Arriba del promedio,En el promedio,Abajo del promedio,Pobre"</formula1>
    </dataValidation>
    <dataValidation type="list" showInputMessage="1" showErrorMessage="1" sqref="D11:H11">
      <formula1>"Excepcionalmente rápido,Rápido,En el promedio,Lenta,Extremadamente lenta"</formula1>
    </dataValidation>
    <dataValidation type="list" showInputMessage="1" showErrorMessage="1" sqref="D12:H12">
      <formula1>"Muy alta,Más de la esperada,Cantidad esperada,Menos de la esperada,Muy baja"</formula1>
    </dataValidation>
    <dataValidation type="list" showInputMessage="1" showErrorMessage="1" sqref="D13:H13">
      <formula1>"Muy alta,Más de la esperada,Normal,Debajo de la normal,Poco fiable "</formula1>
    </dataValidation>
    <dataValidation type="list" showInputMessage="1" showErrorMessage="1" sqref="D14:H14">
      <formula1>"Excelente capacidad autodidacta,Buena capacidad autodidacta,Baja capacidad autodidacta"</formula1>
    </dataValidation>
    <dataValidation type="list" showInputMessage="1" showErrorMessage="1" sqref="D15:H15">
      <formula1>"Si muy buen desempeño profesional y ético,Si buen desempeño profesional y ético después de una reconvención,No poca capacidad de entender la ética profesional"</formula1>
    </dataValidation>
    <dataValidation type="list" showInputMessage="1" showErrorMessage="1" sqref="D16:H16">
      <formula1>"Se adapta fácilmente al cambio de ideas y procedimientos,Usualmente se adapta,Tiene una habilidad promedio para adaptarse,Experimenta dificultades para una rápida adaptación,No se puede adaptar del todo"</formula1>
    </dataValidation>
    <dataValidation type="list" showInputMessage="1" showErrorMessage="1" sqref="D17:H17">
      <formula1>"Excelente,Arriba del promedio,Adecuada,Pobre,No hay elementos para evaluar"</formula1>
    </dataValidation>
    <dataValidation type="list" showInputMessage="1" showErrorMessage="1" sqref="D18:H19">
      <formula1>"Regular,Irregular"</formula1>
    </dataValidation>
    <dataValidation type="list" showInputMessage="1" showErrorMessage="1" sqref="D20:H20">
      <formula1>"Apropiado,Inapropiado"</formula1>
    </dataValidation>
    <dataValidation type="list" showInputMessage="1" showErrorMessage="1" sqref="D21:H21">
      <formula1>"Agradecido y dispuesto,Reacio y resentido"</formula1>
    </dataValidation>
    <dataValidation type="list" showInputMessage="1" showErrorMessage="1" sqref="D22:H22">
      <formula1>"Excelente,Buena,Necesita mejorar"</formula1>
    </dataValidation>
    <dataValidation type="list" showInputMessage="1" showErrorMessage="1" sqref="D23:H23">
      <formula1>"Excelente,Buena,Nula"</formula1>
    </dataValidation>
    <dataValidation type="list" showInputMessage="1" showErrorMessage="1" sqref="D24:H24">
      <formula1>"Sobresaliente,Muy bueno,En el promedio,Marginal,Insatisfactorio"</formula1>
    </dataValidation>
  </dataValidations>
  <pageMargins left="0.7" right="0.7" top="0.75" bottom="0.75" header="0.3" footer="0.3"/>
  <pageSetup scale="81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Maria de Lourdes</cp:lastModifiedBy>
  <cp:lastPrinted>2010-02-08T23:14:19Z</cp:lastPrinted>
  <dcterms:created xsi:type="dcterms:W3CDTF">2009-09-07T16:44:37Z</dcterms:created>
  <dcterms:modified xsi:type="dcterms:W3CDTF">2012-10-16T16:28:30Z</dcterms:modified>
</cp:coreProperties>
</file>