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60" windowWidth="18735" windowHeight="7365"/>
  </bookViews>
  <sheets>
    <sheet name="Hoja1" sheetId="1" r:id="rId1"/>
    <sheet name="Hoja2" sheetId="2" r:id="rId2"/>
  </sheets>
  <definedNames>
    <definedName name="_xlnm.Print_Area" localSheetId="0">Hoja1!$A$1:$H$37</definedName>
  </definedNames>
  <calcPr calcId="125725"/>
</workbook>
</file>

<file path=xl/calcChain.xml><?xml version="1.0" encoding="utf-8"?>
<calcChain xmlns="http://schemas.openxmlformats.org/spreadsheetml/2006/main">
  <c r="K37" i="1"/>
  <c r="K36"/>
  <c r="K35"/>
  <c r="K34"/>
  <c r="K29"/>
  <c r="K28"/>
  <c r="K27"/>
  <c r="K26"/>
  <c r="K25"/>
  <c r="K24"/>
  <c r="K21"/>
  <c r="K20"/>
  <c r="K19"/>
  <c r="K18"/>
  <c r="K17"/>
  <c r="K16"/>
  <c r="K15"/>
  <c r="K14"/>
  <c r="K13"/>
  <c r="K12"/>
  <c r="K10"/>
  <c r="K11"/>
  <c r="K9"/>
  <c r="K23"/>
  <c r="K22"/>
  <c r="J36"/>
  <c r="J35"/>
  <c r="J34"/>
  <c r="J33"/>
  <c r="J32"/>
  <c r="J31"/>
  <c r="J30"/>
  <c r="J26"/>
  <c r="J25"/>
  <c r="J24"/>
  <c r="J23"/>
  <c r="J22"/>
  <c r="J16"/>
  <c r="J17"/>
  <c r="J18"/>
  <c r="J19"/>
  <c r="J20"/>
  <c r="J21"/>
  <c r="J27"/>
  <c r="J28"/>
  <c r="J29"/>
  <c r="J37"/>
  <c r="L18" l="1"/>
  <c r="L19"/>
  <c r="L20"/>
  <c r="L21"/>
  <c r="L22"/>
  <c r="L23"/>
  <c r="L26"/>
  <c r="L29"/>
  <c r="L36"/>
  <c r="J10" l="1"/>
  <c r="L10" s="1"/>
  <c r="J11"/>
  <c r="J12"/>
  <c r="L12" s="1"/>
  <c r="J13"/>
  <c r="L13" s="1"/>
  <c r="J14"/>
  <c r="L14" s="1"/>
  <c r="J15"/>
  <c r="J9"/>
  <c r="L9" s="1"/>
  <c r="L27"/>
  <c r="L37"/>
  <c r="L35"/>
  <c r="L34"/>
  <c r="K33"/>
  <c r="L33" s="1"/>
  <c r="K32"/>
  <c r="L32" s="1"/>
  <c r="K31"/>
  <c r="L31" s="1"/>
  <c r="K30"/>
  <c r="L30" s="1"/>
  <c r="L25"/>
  <c r="L24"/>
  <c r="L17"/>
  <c r="L16"/>
  <c r="L15"/>
  <c r="L11"/>
  <c r="L28"/>
  <c r="F7" l="1"/>
  <c r="F6" s="1"/>
  <c r="G7"/>
  <c r="G6" s="1"/>
  <c r="H7"/>
  <c r="H6" s="1"/>
</calcChain>
</file>

<file path=xl/comments1.xml><?xml version="1.0" encoding="utf-8"?>
<comments xmlns="http://schemas.openxmlformats.org/spreadsheetml/2006/main">
  <authors>
    <author>admini</author>
  </authors>
  <commentList>
    <comment ref="F5" authorId="0">
      <text>
        <r>
          <rPr>
            <b/>
            <sz val="8"/>
            <color indexed="81"/>
            <rFont val="Tahoma"/>
            <family val="2"/>
          </rPr>
          <t xml:space="preserve">Simón: </t>
        </r>
        <r>
          <rPr>
            <sz val="8"/>
            <color indexed="81"/>
            <rFont val="Tahoma"/>
            <family val="2"/>
          </rPr>
          <t>16, 17</t>
        </r>
      </text>
    </comment>
    <comment ref="G5" authorId="0">
      <text>
        <r>
          <rPr>
            <b/>
            <sz val="8"/>
            <color indexed="81"/>
            <rFont val="Tahoma"/>
            <family val="2"/>
          </rPr>
          <t xml:space="preserve">Simón: </t>
        </r>
        <r>
          <rPr>
            <sz val="8"/>
            <color indexed="81"/>
            <rFont val="Tahoma"/>
            <family val="2"/>
          </rPr>
          <t>1, 7, 8, 9, 19, 20, 26, 27, 29</t>
        </r>
      </text>
    </comment>
    <comment ref="H5" authorId="0">
      <text>
        <r>
          <rPr>
            <b/>
            <sz val="8"/>
            <color indexed="81"/>
            <rFont val="Tahoma"/>
            <family val="2"/>
          </rPr>
          <t xml:space="preserve">Simón: </t>
        </r>
        <r>
          <rPr>
            <sz val="8"/>
            <color indexed="81"/>
            <rFont val="Tahoma"/>
            <family val="2"/>
          </rPr>
          <t>1, 3, 17, 22, 23, 24, 25, 26, 27, 29</t>
        </r>
      </text>
    </comment>
  </commentList>
</comments>
</file>

<file path=xl/sharedStrings.xml><?xml version="1.0" encoding="utf-8"?>
<sst xmlns="http://schemas.openxmlformats.org/spreadsheetml/2006/main" count="82" uniqueCount="71">
  <si>
    <t>RELACIÓN CON OTROS Y TRABAJO EN EQUIPO</t>
  </si>
  <si>
    <t>SENTIDO PROPIO DE SU DESEMPEÑO</t>
  </si>
  <si>
    <t>HABILIDAD PARA APRENDER</t>
  </si>
  <si>
    <t>CAPACIDAD DE TRABAJO</t>
  </si>
  <si>
    <t>CALIDAD EN EL TRABAJO</t>
  </si>
  <si>
    <t>ADAPTABILIDAD A LOS MÉTODOS DE TRABAJO</t>
  </si>
  <si>
    <t>ADAPTABILIDAD A LAS REGLAS Y POLÍTICAS ORGANIZACIONALES</t>
  </si>
  <si>
    <t>ASISTENCIA AL LUGAR DE TRABAJO</t>
  </si>
  <si>
    <t>PUNTUALIDAD</t>
  </si>
  <si>
    <t>VESTIMENTA Y ARREGLO PERSONAL</t>
  </si>
  <si>
    <t>ACEPTACIÓN A LA RETROALIMENTACIÓN</t>
  </si>
  <si>
    <t>DESTREZA PARA LA COMUNICACIÓN ORAL</t>
  </si>
  <si>
    <t>COMUNICACIÓN EFECTIVA</t>
  </si>
  <si>
    <t>DESEMPEÑO GLOBAL EN EL CENTRO LABORAL</t>
  </si>
  <si>
    <t>Aplicación del documentada del conocimiento</t>
  </si>
  <si>
    <t>Pro actividad</t>
  </si>
  <si>
    <t>Promoción de actitudes y valores</t>
  </si>
  <si>
    <t>ALUMNO</t>
  </si>
  <si>
    <t>Calificación</t>
  </si>
  <si>
    <t>Puntos</t>
  </si>
  <si>
    <t>No. de control</t>
  </si>
  <si>
    <t>JUAREZ HERNANDEZ LAURA JAZMIN</t>
  </si>
  <si>
    <r>
      <t xml:space="preserve">PREPARACIÓN </t>
    </r>
    <r>
      <rPr>
        <sz val="8"/>
        <color theme="1"/>
        <rFont val="Lucida Sans Unicode"/>
        <family val="2"/>
      </rPr>
      <t>(¿Tiene la capacidad de reconocer la necesidad y la habilidad para enrolarse en un proceso de aprendizaje continuo y permanente?)</t>
    </r>
  </si>
  <si>
    <r>
      <t>PREPARACIÓN</t>
    </r>
    <r>
      <rPr>
        <sz val="9"/>
        <color theme="1"/>
        <rFont val="Calibri"/>
        <family val="2"/>
        <scheme val="minor"/>
      </rPr>
      <t xml:space="preserve"> (¿Tiene la habilidad para entender los aspectos  relacionados con la etica profesional y la responsabilidad social?)</t>
    </r>
  </si>
  <si>
    <t>INICIATIVA</t>
  </si>
  <si>
    <t>CREATIVIDAD</t>
  </si>
  <si>
    <t>CUALIDADES EN EL LIDERAZGO</t>
  </si>
  <si>
    <t>PREPARACIÓN (¿Tiene la preparación adecuada para este trabajo en términos de los conocimientos adquiridos en los cursos escolares?)</t>
  </si>
  <si>
    <t>PREPARACIÓN (¿Tiene la habilidad para planear, conducir, analizar, interpretar y aplicar los resultados experimentales para mejorar un proceso?)</t>
  </si>
  <si>
    <t>PREPARACIÓN (¿Tiene la habilidad para aplicar sus conocimientos en adaptar, modificar los aspectos técnicos del proyecto encomendado?)</t>
  </si>
  <si>
    <t>PREPARACIÓN (¿Tiene la habilidad para manejar aceptablemente la lectura, escritura y comunicación en el idioma inglés?)</t>
  </si>
  <si>
    <t>HABILIDAD PARA EL TRABAJO INDEPENDIENTE</t>
  </si>
  <si>
    <t>ACTITUD- INTERÉS EN EL TRABAJO</t>
  </si>
  <si>
    <t>OPINIONES</t>
  </si>
  <si>
    <t>FIABILIDAD</t>
  </si>
  <si>
    <t>DESTREZA PARA LA COMUNICACIÓN ESCRITA</t>
  </si>
  <si>
    <t>Excelente</t>
  </si>
  <si>
    <t>Regular</t>
  </si>
  <si>
    <t>Apropiado</t>
  </si>
  <si>
    <t>Agradecido y dispuesto</t>
  </si>
  <si>
    <t>Usualmente toma decisiones adecuadas</t>
  </si>
  <si>
    <t>Abajo del promedio</t>
  </si>
  <si>
    <t>Muy interesado y trabajador</t>
  </si>
  <si>
    <t>Usualmente conducen a buenas decisiones</t>
  </si>
  <si>
    <t>Usualmente es confiable en la mayoría de las situaciones</t>
  </si>
  <si>
    <t>Rápido</t>
  </si>
  <si>
    <t>Cantidad esperada</t>
  </si>
  <si>
    <t>Normal</t>
  </si>
  <si>
    <t>Actúa voluntariamente en cuestiones rutinarias</t>
  </si>
  <si>
    <t>En el promedio</t>
  </si>
  <si>
    <t>Adecuado</t>
  </si>
  <si>
    <t>Adecuadamente preparado</t>
  </si>
  <si>
    <t>Buena habilidad para aplicar sus conocimientos</t>
  </si>
  <si>
    <t>Buen desempeño</t>
  </si>
  <si>
    <t>Buena capacidad autodidacta</t>
  </si>
  <si>
    <t>Si buen desempeño profesional y ético después de una reconvención</t>
  </si>
  <si>
    <t>Aceptable</t>
  </si>
  <si>
    <t>Usualmente se adapta</t>
  </si>
  <si>
    <t>Usualmente organiza bien su trabajo</t>
  </si>
  <si>
    <t>Buena</t>
  </si>
  <si>
    <t>Buena sintaxis y regular ortografía</t>
  </si>
  <si>
    <t>Muy bueno</t>
  </si>
  <si>
    <t>Excepcionalmente bien aceptado</t>
  </si>
  <si>
    <t>Código:</t>
  </si>
  <si>
    <t>SAC01-RG-37</t>
  </si>
  <si>
    <t xml:space="preserve">Emisión: </t>
  </si>
  <si>
    <t>Revisión:</t>
  </si>
  <si>
    <t>01        Pág 1/1</t>
  </si>
  <si>
    <t>SAC01-RG-39</t>
  </si>
  <si>
    <r>
      <t>01        Pág</t>
    </r>
    <r>
      <rPr>
        <sz val="10"/>
        <rFont val="Calibri"/>
        <family val="2"/>
      </rPr>
      <t xml:space="preserve"> </t>
    </r>
    <r>
      <rPr>
        <sz val="10"/>
        <rFont val="Arial"/>
        <family val="2"/>
      </rPr>
      <t>1</t>
    </r>
    <r>
      <rPr>
        <sz val="10"/>
        <rFont val="Calibri"/>
        <family val="2"/>
      </rPr>
      <t>/</t>
    </r>
    <r>
      <rPr>
        <sz val="10"/>
        <rFont val="Arial"/>
        <family val="2"/>
      </rPr>
      <t>1</t>
    </r>
  </si>
  <si>
    <t>REPORTE ACADÉMICO DE ESTADÍA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</si>
</sst>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6">
    <font>
      <sz val="11"/>
      <color theme="1"/>
      <name val="Calibri"/>
      <family val="2"/>
      <scheme val="minor"/>
    </font>
    <font>
      <sz val="9"/>
      <color theme="1"/>
      <name val="Lucida Sans Unicode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color theme="1"/>
      <name val="Arial"/>
      <family val="2"/>
    </font>
    <font>
      <sz val="8"/>
      <color theme="1"/>
      <name val="Lucida Sans Unicode"/>
      <family val="2"/>
    </font>
    <font>
      <sz val="9"/>
      <color theme="1"/>
      <name val="Calibri"/>
      <family val="2"/>
      <scheme val="minor"/>
    </font>
    <font>
      <sz val="9"/>
      <color rgb="FFFFFF00"/>
      <name val="Lucida Sans Unicode"/>
      <family val="2"/>
    </font>
    <font>
      <b/>
      <sz val="12"/>
      <name val="Arial"/>
      <family val="2"/>
    </font>
    <font>
      <sz val="18"/>
      <color indexed="18"/>
      <name val="Arial"/>
      <family val="2"/>
    </font>
    <font>
      <sz val="12"/>
      <name val="Arial"/>
      <family val="2"/>
    </font>
    <font>
      <sz val="1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99FFCC"/>
        <bgColor rgb="FF000000"/>
      </patternFill>
    </fill>
    <fill>
      <patternFill patternType="solid">
        <fgColor indexed="4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Protection="1"/>
    <xf numFmtId="164" fontId="0" fillId="0" borderId="0" xfId="0" applyNumberFormat="1" applyProtection="1"/>
    <xf numFmtId="0" fontId="0" fillId="0" borderId="5" xfId="0" applyFont="1" applyBorder="1" applyProtection="1"/>
    <xf numFmtId="0" fontId="1" fillId="6" borderId="12" xfId="0" applyFont="1" applyFill="1" applyBorder="1" applyAlignment="1" applyProtection="1"/>
    <xf numFmtId="0" fontId="1" fillId="6" borderId="13" xfId="0" applyFont="1" applyFill="1" applyBorder="1" applyAlignment="1" applyProtection="1"/>
    <xf numFmtId="0" fontId="1" fillId="5" borderId="12" xfId="0" applyFont="1" applyFill="1" applyBorder="1" applyAlignment="1" applyProtection="1"/>
    <xf numFmtId="0" fontId="1" fillId="5" borderId="13" xfId="0" applyFont="1" applyFill="1" applyBorder="1" applyAlignment="1" applyProtection="1"/>
    <xf numFmtId="0" fontId="0" fillId="0" borderId="7" xfId="0" applyFont="1" applyBorder="1" applyProtection="1"/>
    <xf numFmtId="0" fontId="1" fillId="5" borderId="14" xfId="0" applyFont="1" applyFill="1" applyBorder="1" applyAlignment="1" applyProtection="1"/>
    <xf numFmtId="0" fontId="1" fillId="6" borderId="15" xfId="0" applyFont="1" applyFill="1" applyBorder="1" applyAlignment="1" applyProtection="1"/>
    <xf numFmtId="164" fontId="0" fillId="0" borderId="17" xfId="0" applyNumberFormat="1" applyBorder="1" applyProtection="1"/>
    <xf numFmtId="164" fontId="0" fillId="0" borderId="18" xfId="0" applyNumberFormat="1" applyBorder="1" applyProtection="1"/>
    <xf numFmtId="0" fontId="3" fillId="2" borderId="10" xfId="0" applyFont="1" applyFill="1" applyBorder="1" applyAlignment="1" applyProtection="1">
      <alignment horizontal="center" vertical="center" textRotation="90" wrapText="1"/>
    </xf>
    <xf numFmtId="0" fontId="3" fillId="3" borderId="11" xfId="0" applyFont="1" applyFill="1" applyBorder="1" applyAlignment="1" applyProtection="1">
      <alignment horizontal="center" vertical="center" textRotation="90" wrapText="1"/>
    </xf>
    <xf numFmtId="165" fontId="2" fillId="4" borderId="10" xfId="0" applyNumberFormat="1" applyFont="1" applyFill="1" applyBorder="1" applyProtection="1"/>
    <xf numFmtId="165" fontId="2" fillId="5" borderId="10" xfId="0" applyNumberFormat="1" applyFont="1" applyFill="1" applyBorder="1" applyProtection="1"/>
    <xf numFmtId="165" fontId="2" fillId="6" borderId="11" xfId="0" applyNumberFormat="1" applyFont="1" applyFill="1" applyBorder="1" applyProtection="1"/>
    <xf numFmtId="0" fontId="2" fillId="0" borderId="16" xfId="0" applyFont="1" applyBorder="1" applyProtection="1"/>
    <xf numFmtId="0" fontId="0" fillId="0" borderId="21" xfId="0" applyBorder="1" applyProtection="1"/>
    <xf numFmtId="0" fontId="5" fillId="7" borderId="19" xfId="0" applyFont="1" applyFill="1" applyBorder="1" applyProtection="1"/>
    <xf numFmtId="0" fontId="0" fillId="7" borderId="20" xfId="0" applyFill="1" applyBorder="1"/>
    <xf numFmtId="0" fontId="0" fillId="7" borderId="20" xfId="0" applyFill="1" applyBorder="1" applyAlignment="1" applyProtection="1">
      <alignment horizontal="center" vertical="center" wrapText="1"/>
    </xf>
    <xf numFmtId="0" fontId="0" fillId="0" borderId="22" xfId="0" applyFont="1" applyBorder="1" applyProtection="1"/>
    <xf numFmtId="0" fontId="1" fillId="5" borderId="23" xfId="0" applyFont="1" applyFill="1" applyBorder="1" applyAlignment="1" applyProtection="1"/>
    <xf numFmtId="0" fontId="1" fillId="6" borderId="24" xfId="0" applyFont="1" applyFill="1" applyBorder="1" applyAlignment="1" applyProtection="1"/>
    <xf numFmtId="0" fontId="0" fillId="0" borderId="25" xfId="0" applyFont="1" applyBorder="1" applyProtection="1"/>
    <xf numFmtId="0" fontId="1" fillId="5" borderId="26" xfId="0" applyFont="1" applyFill="1" applyBorder="1" applyAlignment="1" applyProtection="1">
      <alignment horizontal="left"/>
    </xf>
    <xf numFmtId="0" fontId="0" fillId="0" borderId="1" xfId="0" applyFont="1" applyBorder="1" applyProtection="1"/>
    <xf numFmtId="0" fontId="1" fillId="5" borderId="1" xfId="0" applyFont="1" applyFill="1" applyBorder="1" applyAlignment="1" applyProtection="1">
      <alignment horizontal="left"/>
    </xf>
    <xf numFmtId="0" fontId="1" fillId="6" borderId="1" xfId="0" applyFont="1" applyFill="1" applyBorder="1" applyAlignment="1" applyProtection="1">
      <alignment horizontal="left"/>
    </xf>
    <xf numFmtId="0" fontId="1" fillId="4" borderId="12" xfId="0" applyFont="1" applyFill="1" applyBorder="1" applyAlignment="1" applyProtection="1"/>
    <xf numFmtId="0" fontId="1" fillId="5" borderId="27" xfId="0" applyFont="1" applyFill="1" applyBorder="1" applyAlignment="1" applyProtection="1">
      <alignment horizontal="left"/>
    </xf>
    <xf numFmtId="0" fontId="0" fillId="4" borderId="1" xfId="0" applyFill="1" applyBorder="1" applyProtection="1"/>
    <xf numFmtId="0" fontId="1" fillId="6" borderId="1" xfId="0" applyFont="1" applyFill="1" applyBorder="1" applyAlignment="1" applyProtection="1">
      <alignment horizontal="left" vertical="top" wrapText="1"/>
    </xf>
    <xf numFmtId="0" fontId="11" fillId="4" borderId="13" xfId="0" applyFont="1" applyFill="1" applyBorder="1" applyAlignment="1" applyProtection="1"/>
    <xf numFmtId="0" fontId="11" fillId="4" borderId="1" xfId="0" applyFont="1" applyFill="1" applyBorder="1" applyAlignment="1" applyProtection="1">
      <alignment horizontal="left" vertical="top" wrapText="1"/>
    </xf>
    <xf numFmtId="0" fontId="0" fillId="7" borderId="20" xfId="0" applyFill="1" applyBorder="1" applyAlignment="1">
      <alignment horizont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left"/>
      <protection locked="0"/>
    </xf>
    <xf numFmtId="0" fontId="4" fillId="0" borderId="6" xfId="0" applyFont="1" applyBorder="1" applyAlignment="1" applyProtection="1">
      <alignment horizontal="left"/>
      <protection locked="0"/>
    </xf>
    <xf numFmtId="0" fontId="1" fillId="4" borderId="12" xfId="0" applyFont="1" applyFill="1" applyBorder="1" applyAlignment="1" applyProtection="1">
      <alignment horizontal="left" vertical="top" wrapText="1"/>
    </xf>
    <xf numFmtId="0" fontId="1" fillId="4" borderId="13" xfId="0" applyFont="1" applyFill="1" applyBorder="1" applyAlignment="1" applyProtection="1">
      <alignment horizontal="left" vertical="top" wrapText="1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/>
      <protection locked="0"/>
    </xf>
    <xf numFmtId="0" fontId="4" fillId="0" borderId="9" xfId="0" applyFont="1" applyBorder="1" applyAlignment="1" applyProtection="1">
      <alignment horizontal="center"/>
      <protection locked="0"/>
    </xf>
    <xf numFmtId="0" fontId="4" fillId="0" borderId="1" xfId="0" applyFont="1" applyBorder="1" applyProtection="1">
      <protection locked="0"/>
    </xf>
    <xf numFmtId="0" fontId="4" fillId="0" borderId="12" xfId="0" applyFont="1" applyBorder="1" applyAlignment="1" applyProtection="1">
      <alignment horizontal="left"/>
      <protection locked="0"/>
    </xf>
    <xf numFmtId="0" fontId="4" fillId="0" borderId="28" xfId="0" applyFont="1" applyBorder="1" applyAlignment="1" applyProtection="1">
      <alignment horizontal="left"/>
      <protection locked="0"/>
    </xf>
    <xf numFmtId="0" fontId="4" fillId="0" borderId="29" xfId="0" applyFont="1" applyBorder="1" applyAlignment="1" applyProtection="1">
      <alignment horizontal="left"/>
      <protection locked="0"/>
    </xf>
    <xf numFmtId="0" fontId="4" fillId="0" borderId="8" xfId="0" applyFont="1" applyBorder="1" applyAlignment="1" applyProtection="1">
      <alignment horizontal="left"/>
      <protection locked="0"/>
    </xf>
    <xf numFmtId="0" fontId="4" fillId="0" borderId="9" xfId="0" applyFont="1" applyBorder="1" applyAlignment="1" applyProtection="1">
      <alignment horizontal="left"/>
      <protection locked="0"/>
    </xf>
    <xf numFmtId="0" fontId="0" fillId="0" borderId="28" xfId="0" applyBorder="1"/>
    <xf numFmtId="0" fontId="0" fillId="0" borderId="29" xfId="0" applyBorder="1"/>
    <xf numFmtId="0" fontId="4" fillId="0" borderId="30" xfId="0" applyFont="1" applyBorder="1" applyProtection="1">
      <protection locked="0"/>
    </xf>
    <xf numFmtId="0" fontId="4" fillId="0" borderId="31" xfId="0" applyFont="1" applyBorder="1" applyProtection="1">
      <protection locked="0"/>
    </xf>
    <xf numFmtId="15" fontId="0" fillId="0" borderId="0" xfId="0" applyNumberFormat="1"/>
    <xf numFmtId="0" fontId="0" fillId="8" borderId="23" xfId="0" applyFill="1" applyBorder="1"/>
    <xf numFmtId="0" fontId="0" fillId="8" borderId="32" xfId="0" applyFill="1" applyBorder="1"/>
    <xf numFmtId="0" fontId="3" fillId="0" borderId="32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13" fillId="8" borderId="33" xfId="0" applyFont="1" applyFill="1" applyBorder="1" applyAlignment="1">
      <alignment horizontal="centerContinuous" vertical="center"/>
    </xf>
    <xf numFmtId="0" fontId="13" fillId="8" borderId="0" xfId="0" applyFont="1" applyFill="1" applyBorder="1" applyAlignment="1">
      <alignment horizontal="centerContinuous" vertical="center"/>
    </xf>
    <xf numFmtId="0" fontId="0" fillId="8" borderId="0" xfId="0" applyFill="1" applyBorder="1" applyAlignment="1">
      <alignment horizontal="centerContinuous" vertical="center"/>
    </xf>
    <xf numFmtId="0" fontId="12" fillId="8" borderId="0" xfId="0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15" fontId="3" fillId="0" borderId="0" xfId="0" applyNumberFormat="1" applyFont="1" applyBorder="1" applyAlignment="1">
      <alignment horizontal="center" vertical="center" wrapText="1"/>
    </xf>
    <xf numFmtId="15" fontId="3" fillId="0" borderId="34" xfId="0" applyNumberFormat="1" applyFont="1" applyBorder="1" applyAlignment="1">
      <alignment horizontal="center" vertical="center" wrapText="1"/>
    </xf>
    <xf numFmtId="0" fontId="0" fillId="8" borderId="26" xfId="0" applyFill="1" applyBorder="1" applyAlignment="1">
      <alignment horizontal="centerContinuous" vertical="center"/>
    </xf>
    <xf numFmtId="0" fontId="14" fillId="8" borderId="35" xfId="0" applyFont="1" applyFill="1" applyBorder="1" applyAlignment="1">
      <alignment horizontal="centerContinuous" vertical="center"/>
    </xf>
    <xf numFmtId="0" fontId="0" fillId="8" borderId="35" xfId="0" applyFill="1" applyBorder="1" applyAlignment="1">
      <alignment horizontal="centerContinuous" vertical="center"/>
    </xf>
    <xf numFmtId="0" fontId="12" fillId="8" borderId="35" xfId="0" applyFont="1" applyFill="1" applyBorder="1" applyAlignment="1">
      <alignment vertical="center"/>
    </xf>
    <xf numFmtId="0" fontId="3" fillId="0" borderId="35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12" fillId="8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3E7B8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</xdr:rowOff>
    </xdr:from>
    <xdr:to>
      <xdr:col>2</xdr:col>
      <xdr:colOff>7327</xdr:colOff>
      <xdr:row>1</xdr:row>
      <xdr:rowOff>175300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1"/>
          <a:ext cx="1617052" cy="3753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8"/>
  <sheetViews>
    <sheetView tabSelected="1" view="pageBreakPreview" zoomScale="130" zoomScaleNormal="110" zoomScaleSheetLayoutView="130" workbookViewId="0">
      <pane ySplit="8" topLeftCell="A9" activePane="bottomLeft" state="frozen"/>
      <selection pane="bottomLeft" activeCell="C3" sqref="C3"/>
    </sheetView>
  </sheetViews>
  <sheetFormatPr baseColWidth="10" defaultRowHeight="15"/>
  <cols>
    <col min="1" max="1" width="4" bestFit="1" customWidth="1"/>
    <col min="2" max="3" width="26.7109375" customWidth="1"/>
    <col min="4" max="4" width="13.7109375" customWidth="1"/>
    <col min="5" max="5" width="11.140625" bestFit="1" customWidth="1"/>
    <col min="6" max="8" width="9.7109375" customWidth="1"/>
    <col min="9" max="9" width="5.5703125" hidden="1" customWidth="1"/>
    <col min="10" max="12" width="5.7109375" hidden="1" customWidth="1"/>
  </cols>
  <sheetData>
    <row r="1" spans="1:12" ht="15.75" customHeight="1">
      <c r="A1" s="61"/>
      <c r="B1" s="62"/>
      <c r="C1" s="80" t="s">
        <v>70</v>
      </c>
      <c r="D1" s="80"/>
      <c r="E1" s="80"/>
      <c r="F1" s="63" t="s">
        <v>63</v>
      </c>
      <c r="G1" s="64" t="s">
        <v>64</v>
      </c>
      <c r="H1" s="65"/>
      <c r="I1" s="63" t="s">
        <v>63</v>
      </c>
      <c r="J1" s="64" t="s">
        <v>68</v>
      </c>
      <c r="K1" s="65"/>
    </row>
    <row r="2" spans="1:12" ht="15.75" customHeight="1">
      <c r="A2" s="66"/>
      <c r="B2" s="67"/>
      <c r="C2" s="68"/>
      <c r="D2" s="69"/>
      <c r="E2" s="69"/>
      <c r="F2" s="70" t="s">
        <v>65</v>
      </c>
      <c r="G2" s="71">
        <v>40928</v>
      </c>
      <c r="H2" s="72"/>
      <c r="I2" s="70" t="s">
        <v>65</v>
      </c>
      <c r="J2" s="71">
        <v>40928</v>
      </c>
      <c r="K2" s="72"/>
    </row>
    <row r="3" spans="1:12" ht="15.75" customHeight="1">
      <c r="A3" s="73"/>
      <c r="B3" s="74"/>
      <c r="C3" s="75"/>
      <c r="D3" s="76"/>
      <c r="E3" s="76"/>
      <c r="F3" s="77" t="s">
        <v>66</v>
      </c>
      <c r="G3" s="78" t="s">
        <v>69</v>
      </c>
      <c r="H3" s="79"/>
      <c r="I3" s="77" t="s">
        <v>66</v>
      </c>
      <c r="J3" s="78" t="s">
        <v>69</v>
      </c>
      <c r="K3" s="79"/>
    </row>
    <row r="4" spans="1:12" ht="15.75" thickBot="1"/>
    <row r="5" spans="1:12" ht="76.5" customHeight="1" thickBot="1">
      <c r="A5" s="20"/>
      <c r="B5" s="21"/>
      <c r="C5" s="37"/>
      <c r="D5" s="37"/>
      <c r="E5" s="22"/>
      <c r="F5" s="13" t="s">
        <v>14</v>
      </c>
      <c r="G5" s="13" t="s">
        <v>15</v>
      </c>
      <c r="H5" s="14" t="s">
        <v>16</v>
      </c>
      <c r="I5" s="1"/>
      <c r="J5" s="1"/>
      <c r="K5" s="1"/>
      <c r="L5" s="1"/>
    </row>
    <row r="6" spans="1:12" ht="15.75" thickBot="1">
      <c r="A6" s="38" t="s">
        <v>20</v>
      </c>
      <c r="B6" s="39"/>
      <c r="C6" s="46" t="s">
        <v>17</v>
      </c>
      <c r="D6" s="47"/>
      <c r="E6" s="18" t="s">
        <v>18</v>
      </c>
      <c r="F6" s="15">
        <f>F7/2.069*10</f>
        <v>7.1665472242129304</v>
      </c>
      <c r="G6" s="16">
        <f>G7/5.862*10</f>
        <v>7.764797232908621</v>
      </c>
      <c r="H6" s="17">
        <f>H7/4.483*10</f>
        <v>8.1534071242317729</v>
      </c>
      <c r="I6" s="1"/>
      <c r="J6" s="1"/>
      <c r="K6" s="1"/>
      <c r="L6" s="1"/>
    </row>
    <row r="7" spans="1:12" ht="15.75" thickBot="1">
      <c r="A7" s="40"/>
      <c r="B7" s="41"/>
      <c r="C7" s="48" t="s">
        <v>21</v>
      </c>
      <c r="D7" s="49"/>
      <c r="E7" s="19" t="s">
        <v>19</v>
      </c>
      <c r="F7" s="11">
        <f>L21+L22+L23+L24+L25+L26</f>
        <v>1.4827586206896552</v>
      </c>
      <c r="G7" s="11">
        <f>L9+L10+L12+L13+L14+L15+L16+L17+L18+L19+L20+L27+L28+L34+L35+L36+L37</f>
        <v>4.5517241379310338</v>
      </c>
      <c r="H7" s="12">
        <f>L9+L11+L12+L25+L29+L30+L31+L32+L33+L34+L35+L36+L37</f>
        <v>3.6551724137931036</v>
      </c>
      <c r="I7" s="1"/>
      <c r="J7" s="1"/>
      <c r="K7" s="1"/>
      <c r="L7" s="1"/>
    </row>
    <row r="8" spans="1:12">
      <c r="A8" s="1"/>
      <c r="B8" s="1"/>
      <c r="C8" s="1"/>
      <c r="D8" s="2"/>
      <c r="E8" s="2"/>
      <c r="F8" s="1"/>
      <c r="G8" s="1"/>
      <c r="H8" s="1"/>
      <c r="I8" s="1"/>
      <c r="J8" s="1"/>
      <c r="K8" s="1"/>
      <c r="L8" s="1"/>
    </row>
    <row r="9" spans="1:12">
      <c r="A9" s="28">
        <v>1</v>
      </c>
      <c r="B9" s="29" t="s">
        <v>0</v>
      </c>
      <c r="C9" s="30"/>
      <c r="D9" s="50" t="s">
        <v>62</v>
      </c>
      <c r="E9" s="50"/>
      <c r="F9" s="50"/>
      <c r="G9" s="50"/>
      <c r="H9" s="50"/>
      <c r="I9" s="1"/>
      <c r="J9" s="2">
        <f>(10/29)/5</f>
        <v>6.8965517241379309E-2</v>
      </c>
      <c r="K9" s="1">
        <f>IF(D9="Excepcionalmente bien aceptado",5,IF(D9="Convenientemente aceptado  y cooperante",4,IF(D9="Satisfactorio",3.5,IF(D9="Se relaciona con dificultad y a veces es antagonista",2,1))))</f>
        <v>5</v>
      </c>
      <c r="L9" s="2">
        <f>J9*K9</f>
        <v>0.34482758620689657</v>
      </c>
    </row>
    <row r="10" spans="1:12">
      <c r="A10" s="26">
        <v>2</v>
      </c>
      <c r="B10" s="27" t="s">
        <v>31</v>
      </c>
      <c r="C10" s="32"/>
      <c r="D10" s="58" t="s">
        <v>40</v>
      </c>
      <c r="E10" s="58"/>
      <c r="F10" s="58"/>
      <c r="G10" s="58"/>
      <c r="H10" s="59"/>
      <c r="I10" s="1"/>
      <c r="J10" s="2">
        <f t="shared" ref="J10:J37" si="0">(10/29)/5</f>
        <v>6.8965517241379309E-2</v>
      </c>
      <c r="K10" s="1">
        <f>IF(D10="Excepcionalmente bueno",5,IF(D10="Usualmente toma decisiones adecuadas",4,IF(D10="Usualmente buenos juicios en situaciones de rutina",3.5,IF(D10="Sus juicios son poco confiables",2,1))))</f>
        <v>4</v>
      </c>
      <c r="L10" s="2">
        <f t="shared" ref="L10:L37" si="1">J10*K10</f>
        <v>0.27586206896551724</v>
      </c>
    </row>
    <row r="11" spans="1:12">
      <c r="A11" s="3">
        <v>3</v>
      </c>
      <c r="B11" s="4" t="s">
        <v>1</v>
      </c>
      <c r="C11" s="5"/>
      <c r="D11" s="42" t="s">
        <v>41</v>
      </c>
      <c r="E11" s="42"/>
      <c r="F11" s="42"/>
      <c r="G11" s="42"/>
      <c r="H11" s="43"/>
      <c r="I11" s="1"/>
      <c r="J11" s="2">
        <f t="shared" si="0"/>
        <v>6.8965517241379309E-2</v>
      </c>
      <c r="K11" s="1">
        <f>IF(D11="Altamente responsable",5,IF(D11="Arriba del promedio",4,IF(D11="En el promedio",3.5,IF(D11="Abajo del promedio",2,1))))</f>
        <v>2</v>
      </c>
      <c r="L11" s="2">
        <f t="shared" si="1"/>
        <v>0.13793103448275862</v>
      </c>
    </row>
    <row r="12" spans="1:12">
      <c r="A12" s="3">
        <v>4</v>
      </c>
      <c r="B12" s="6" t="s">
        <v>32</v>
      </c>
      <c r="C12" s="5"/>
      <c r="D12" s="42" t="s">
        <v>42</v>
      </c>
      <c r="E12" s="42"/>
      <c r="F12" s="42"/>
      <c r="G12" s="42"/>
      <c r="H12" s="43"/>
      <c r="I12" s="1"/>
      <c r="J12" s="2">
        <f t="shared" si="0"/>
        <v>6.8965517241379309E-2</v>
      </c>
      <c r="K12" s="1">
        <f>IF(D12="Alto",5,IF(D12="Muy interesado y trabajador",4,IF(D12="En el promedio de diligencia e interés",3.5,IF(D12="Esporádico",2,1))))</f>
        <v>4</v>
      </c>
      <c r="L12" s="2">
        <f t="shared" si="1"/>
        <v>0.27586206896551724</v>
      </c>
    </row>
    <row r="13" spans="1:12">
      <c r="A13" s="3">
        <v>5</v>
      </c>
      <c r="B13" s="6" t="s">
        <v>33</v>
      </c>
      <c r="C13" s="7"/>
      <c r="D13" s="51" t="s">
        <v>43</v>
      </c>
      <c r="E13" s="52"/>
      <c r="F13" s="52"/>
      <c r="G13" s="52"/>
      <c r="H13" s="53"/>
      <c r="I13" s="1"/>
      <c r="J13" s="2">
        <f t="shared" si="0"/>
        <v>6.8965517241379309E-2</v>
      </c>
      <c r="K13" s="1">
        <f>IF(D13="Extraordinariamente buenas",5,IF(D13="Usualmente conducen a buenas decisiones",4,IF(D13="Usualmente sirven para la decisión correcta",3.5,IF(D13="A menudo poco fiables",2,1))))</f>
        <v>4</v>
      </c>
      <c r="L13" s="2">
        <f t="shared" si="1"/>
        <v>0.27586206896551724</v>
      </c>
    </row>
    <row r="14" spans="1:12">
      <c r="A14" s="3">
        <v>6</v>
      </c>
      <c r="B14" s="6" t="s">
        <v>34</v>
      </c>
      <c r="C14" s="7"/>
      <c r="D14" s="51" t="s">
        <v>44</v>
      </c>
      <c r="E14" s="52"/>
      <c r="F14" s="52"/>
      <c r="G14" s="52"/>
      <c r="H14" s="53"/>
      <c r="I14" s="1"/>
      <c r="J14" s="2">
        <f t="shared" si="0"/>
        <v>6.8965517241379309E-2</v>
      </c>
      <c r="K14" s="1">
        <f>IF(D14="Siempre es confiable bajo cualquier circunstancia",5,IF(D14="Usualmente es confiable en la mayoría de las situaciones",4,IF(D14="Puede ser confiable en situaciones de rutina",3.5,IF(D14="Algunas veces poco confiable",2,1))))</f>
        <v>4</v>
      </c>
      <c r="L14" s="2">
        <f t="shared" si="1"/>
        <v>0.27586206896551724</v>
      </c>
    </row>
    <row r="15" spans="1:12">
      <c r="A15" s="3">
        <v>7</v>
      </c>
      <c r="B15" s="6" t="s">
        <v>2</v>
      </c>
      <c r="C15" s="7"/>
      <c r="D15" s="42" t="s">
        <v>45</v>
      </c>
      <c r="E15" s="42"/>
      <c r="F15" s="42"/>
      <c r="G15" s="42"/>
      <c r="H15" s="43"/>
      <c r="I15" s="1"/>
      <c r="J15" s="2">
        <f t="shared" si="0"/>
        <v>6.8965517241379309E-2</v>
      </c>
      <c r="K15" s="1">
        <f>IF(D15="Excepcionalmente rápido",5,IF(D15="Rápido",4,IF(D15="En el promedio",3.5,IF(D15="Lenta",2,1))))</f>
        <v>4</v>
      </c>
      <c r="L15" s="2">
        <f t="shared" si="1"/>
        <v>0.27586206896551724</v>
      </c>
    </row>
    <row r="16" spans="1:12">
      <c r="A16" s="3">
        <v>8</v>
      </c>
      <c r="B16" s="6" t="s">
        <v>3</v>
      </c>
      <c r="C16" s="7"/>
      <c r="D16" s="42" t="s">
        <v>46</v>
      </c>
      <c r="E16" s="42"/>
      <c r="F16" s="42"/>
      <c r="G16" s="42"/>
      <c r="H16" s="43"/>
      <c r="I16" s="1"/>
      <c r="J16" s="2">
        <f t="shared" si="0"/>
        <v>6.8965517241379309E-2</v>
      </c>
      <c r="K16" s="1">
        <f>IF(D16="Muy alta",5,IF(D16="Más de la esperada",4,IF(D16="Cantidad esperada",3.5,IF(D16="Menos de la esperada",2,1))))</f>
        <v>3.5</v>
      </c>
      <c r="L16" s="2">
        <f t="shared" si="1"/>
        <v>0.24137931034482757</v>
      </c>
    </row>
    <row r="17" spans="1:12">
      <c r="A17" s="3">
        <v>9</v>
      </c>
      <c r="B17" s="6" t="s">
        <v>4</v>
      </c>
      <c r="C17" s="7"/>
      <c r="D17" s="42" t="s">
        <v>47</v>
      </c>
      <c r="E17" s="42"/>
      <c r="F17" s="42"/>
      <c r="G17" s="42"/>
      <c r="H17" s="43"/>
      <c r="I17" s="1"/>
      <c r="J17" s="2">
        <f t="shared" si="0"/>
        <v>6.8965517241379309E-2</v>
      </c>
      <c r="K17" s="1">
        <f>IF(D17="Muy alta",5,IF(D17="Más de la esperada",4,IF(D17="Normal",3.5,IF(D17="Debajo de la normal",2,1))))</f>
        <v>3.5</v>
      </c>
      <c r="L17" s="2">
        <f t="shared" si="1"/>
        <v>0.24137931034482757</v>
      </c>
    </row>
    <row r="18" spans="1:12">
      <c r="A18" s="3">
        <v>10</v>
      </c>
      <c r="B18" s="6" t="s">
        <v>24</v>
      </c>
      <c r="C18" s="7"/>
      <c r="D18" s="51" t="s">
        <v>48</v>
      </c>
      <c r="E18" s="52"/>
      <c r="F18" s="52"/>
      <c r="G18" s="52"/>
      <c r="H18" s="53"/>
      <c r="I18" s="1"/>
      <c r="J18" s="2">
        <f t="shared" si="0"/>
        <v>6.8965517241379309E-2</v>
      </c>
      <c r="K18" s="1">
        <f>IF(D18="Siempre busca que hacer",5,IF(D18="Actúa voluntariamente en la mayoría de las ocasiones",4,IF(D18="Actúa voluntariamente en cuestiones rutinarias",3.5,IF(D18="Depende de otros",2,1))))</f>
        <v>3.5</v>
      </c>
      <c r="L18" s="2">
        <f t="shared" si="1"/>
        <v>0.24137931034482757</v>
      </c>
    </row>
    <row r="19" spans="1:12">
      <c r="A19" s="3">
        <v>11</v>
      </c>
      <c r="B19" s="6" t="s">
        <v>25</v>
      </c>
      <c r="C19" s="7"/>
      <c r="D19" s="51" t="s">
        <v>49</v>
      </c>
      <c r="E19" s="52"/>
      <c r="F19" s="52"/>
      <c r="G19" s="52"/>
      <c r="H19" s="53"/>
      <c r="I19" s="1"/>
      <c r="J19" s="2">
        <f t="shared" si="0"/>
        <v>6.8965517241379309E-2</v>
      </c>
      <c r="K19" s="1">
        <f>IF(D19="Constantemente busca nuevas y mejores maneras de hacer las cosas",5,IF(D19="Arriba de promedio",4,IF(D19="En el promedio",3.5,IF(D19="Ocasionalmente aporta una nueva idea",2,1))))</f>
        <v>3.5</v>
      </c>
      <c r="L19" s="2">
        <f t="shared" si="1"/>
        <v>0.24137931034482757</v>
      </c>
    </row>
    <row r="20" spans="1:12">
      <c r="A20" s="3">
        <v>12</v>
      </c>
      <c r="B20" s="6" t="s">
        <v>26</v>
      </c>
      <c r="C20" s="7"/>
      <c r="D20" s="51" t="s">
        <v>50</v>
      </c>
      <c r="E20" s="52"/>
      <c r="F20" s="52"/>
      <c r="G20" s="52"/>
      <c r="H20" s="53"/>
      <c r="I20" s="1"/>
      <c r="J20" s="2">
        <f t="shared" si="0"/>
        <v>6.8965517241379309E-2</v>
      </c>
      <c r="K20" s="1">
        <f>IF(D20="Excelente",5,IF(D20="Arriba de promedio",4,IF(D20="Adecuado",3.5,IF(D20="Pobre",2,1))))</f>
        <v>3.5</v>
      </c>
      <c r="L20" s="2">
        <f t="shared" si="1"/>
        <v>0.24137931034482757</v>
      </c>
    </row>
    <row r="21" spans="1:12">
      <c r="A21" s="3">
        <v>13</v>
      </c>
      <c r="B21" s="31" t="s">
        <v>27</v>
      </c>
      <c r="C21" s="35"/>
      <c r="D21" s="51" t="s">
        <v>51</v>
      </c>
      <c r="E21" s="52"/>
      <c r="F21" s="52"/>
      <c r="G21" s="52"/>
      <c r="H21" s="53"/>
      <c r="I21" s="1"/>
      <c r="J21" s="2">
        <f t="shared" si="0"/>
        <v>6.8965517241379309E-2</v>
      </c>
      <c r="K21" s="1">
        <f>IF(D21="Excelente preparación académica",5,IF(D21="Bien preparado",4,IF(D21="Adecuadamente preparado",3.5,IF(D21="Necesita una mejor preparación",2,1))))</f>
        <v>3.5</v>
      </c>
      <c r="L21" s="2">
        <f t="shared" si="1"/>
        <v>0.24137931034482757</v>
      </c>
    </row>
    <row r="22" spans="1:12">
      <c r="A22" s="3">
        <v>14</v>
      </c>
      <c r="B22" s="31" t="s">
        <v>29</v>
      </c>
      <c r="C22" s="35"/>
      <c r="D22" s="51" t="s">
        <v>52</v>
      </c>
      <c r="E22" s="52"/>
      <c r="F22" s="52"/>
      <c r="G22" s="52"/>
      <c r="H22" s="53"/>
      <c r="I22" s="1"/>
      <c r="J22" s="2">
        <f>(10/29)/4</f>
        <v>8.6206896551724144E-2</v>
      </c>
      <c r="K22" s="1">
        <f>IF(D22="Excelente habilidad para aplicar sus conocimientos",4,IF(D22="Buena habilidad para aplicar sus conocimientos",3,IF(D22="Mediana habilidad para aplicar sus conocimientos",2,1)))</f>
        <v>3</v>
      </c>
      <c r="L22" s="2">
        <f t="shared" si="1"/>
        <v>0.25862068965517243</v>
      </c>
    </row>
    <row r="23" spans="1:12">
      <c r="A23" s="3">
        <v>15</v>
      </c>
      <c r="B23" s="31" t="s">
        <v>28</v>
      </c>
      <c r="C23" s="35"/>
      <c r="D23" s="51" t="s">
        <v>53</v>
      </c>
      <c r="E23" s="52"/>
      <c r="F23" s="52"/>
      <c r="G23" s="52"/>
      <c r="H23" s="53"/>
      <c r="I23" s="1"/>
      <c r="J23" s="2">
        <f>(10/29)/4</f>
        <v>8.6206896551724144E-2</v>
      </c>
      <c r="K23" s="1">
        <f>IF(D23="Excelente desempeño",4,IF(D23="Buen desempeño",3,IF(D23="Mediano desempeño",2,1)))</f>
        <v>3</v>
      </c>
      <c r="L23" s="2">
        <f t="shared" si="1"/>
        <v>0.25862068965517243</v>
      </c>
    </row>
    <row r="24" spans="1:12" ht="15" customHeight="1">
      <c r="A24" s="3">
        <v>16</v>
      </c>
      <c r="B24" s="44" t="s">
        <v>22</v>
      </c>
      <c r="C24" s="45"/>
      <c r="D24" s="42" t="s">
        <v>54</v>
      </c>
      <c r="E24" s="42"/>
      <c r="F24" s="42"/>
      <c r="G24" s="42"/>
      <c r="H24" s="43"/>
      <c r="I24" s="1"/>
      <c r="J24" s="2">
        <f>(10/29)/3</f>
        <v>0.1149425287356322</v>
      </c>
      <c r="K24" s="1">
        <f>IF(D24="Excelente capacidad autodidacta",3,IF(D24="Buena capacidad autodidacta",2.1,1))</f>
        <v>2.1</v>
      </c>
      <c r="L24" s="2">
        <f t="shared" si="1"/>
        <v>0.24137931034482762</v>
      </c>
    </row>
    <row r="25" spans="1:12" ht="15" customHeight="1">
      <c r="A25" s="3">
        <v>17</v>
      </c>
      <c r="B25" s="33" t="s">
        <v>23</v>
      </c>
      <c r="C25" s="34"/>
      <c r="D25" s="51" t="s">
        <v>55</v>
      </c>
      <c r="E25" s="56"/>
      <c r="F25" s="56"/>
      <c r="G25" s="56"/>
      <c r="H25" s="57"/>
      <c r="I25" s="1"/>
      <c r="J25" s="2">
        <f>(10/29)/3</f>
        <v>0.1149425287356322</v>
      </c>
      <c r="K25" s="1">
        <f>IF(D25="Si muy buen desempeño profesional y ético",3,IF(D25="Si buen desempeño profesional y ético después de una reconvención",2.1,1))</f>
        <v>2.1</v>
      </c>
      <c r="L25" s="2">
        <f t="shared" si="1"/>
        <v>0.24137931034482762</v>
      </c>
    </row>
    <row r="26" spans="1:12" ht="15" customHeight="1">
      <c r="A26" s="3">
        <v>18</v>
      </c>
      <c r="B26" s="33" t="s">
        <v>30</v>
      </c>
      <c r="C26" s="36"/>
      <c r="D26" s="51" t="s">
        <v>56</v>
      </c>
      <c r="E26" s="52"/>
      <c r="F26" s="52"/>
      <c r="G26" s="52"/>
      <c r="H26" s="53"/>
      <c r="I26" s="1"/>
      <c r="J26" s="2">
        <f>(10/29)/3</f>
        <v>0.1149425287356322</v>
      </c>
      <c r="K26" s="1">
        <f>IF(D26="Muy aceptable",3,IF(D26="Aceptable",2.1,1))</f>
        <v>2.1</v>
      </c>
      <c r="L26" s="2">
        <f t="shared" si="1"/>
        <v>0.24137931034482762</v>
      </c>
    </row>
    <row r="27" spans="1:12">
      <c r="A27" s="3">
        <v>19</v>
      </c>
      <c r="B27" s="6" t="s">
        <v>5</v>
      </c>
      <c r="C27" s="7"/>
      <c r="D27" s="42" t="s">
        <v>57</v>
      </c>
      <c r="E27" s="42"/>
      <c r="F27" s="42"/>
      <c r="G27" s="42"/>
      <c r="H27" s="43"/>
      <c r="I27" s="1"/>
      <c r="J27" s="2">
        <f t="shared" si="0"/>
        <v>6.8965517241379309E-2</v>
      </c>
      <c r="K27" s="1">
        <f>IF(D27="Se adapta fácilmente al cambio de ideas y procedimientos",5,IF(D27="Usualmente se adapta",4,IF(D27="Tiene una habilidad promedio para adaptarse",3.5,IF(D27="Experimenta dificultades para una rápida adaptación",2,1))))</f>
        <v>4</v>
      </c>
      <c r="L27" s="2">
        <f t="shared" si="1"/>
        <v>0.27586206896551724</v>
      </c>
    </row>
    <row r="28" spans="1:12">
      <c r="A28" s="3">
        <v>20</v>
      </c>
      <c r="B28" s="6" t="s">
        <v>6</v>
      </c>
      <c r="C28" s="7"/>
      <c r="D28" s="42" t="s">
        <v>36</v>
      </c>
      <c r="E28" s="42"/>
      <c r="F28" s="42"/>
      <c r="G28" s="42"/>
      <c r="H28" s="43"/>
      <c r="I28" s="1"/>
      <c r="J28" s="2">
        <f t="shared" si="0"/>
        <v>6.8965517241379309E-2</v>
      </c>
      <c r="K28" s="1">
        <f>IF(D28="Excelente",5,IF(D28="Arriba del promedio",4,IF(D28="Adecuada",3.5,IF(D28="Pobre",2,1))))</f>
        <v>5</v>
      </c>
      <c r="L28" s="2">
        <f t="shared" si="1"/>
        <v>0.34482758620689657</v>
      </c>
    </row>
    <row r="29" spans="1:12">
      <c r="A29" s="3">
        <v>21</v>
      </c>
      <c r="B29" s="4" t="s">
        <v>30</v>
      </c>
      <c r="C29" s="5"/>
      <c r="D29" s="51" t="s">
        <v>58</v>
      </c>
      <c r="E29" s="52"/>
      <c r="F29" s="52"/>
      <c r="G29" s="52"/>
      <c r="H29" s="53"/>
      <c r="I29" s="1"/>
      <c r="J29" s="2">
        <f t="shared" si="0"/>
        <v>6.8965517241379309E-2</v>
      </c>
      <c r="K29" s="1">
        <f>IF(D29="Hace un exelente trabajo en la planeación y organización de su trabajo",5,IF(D29="Usualmente organiza bien su trabajo",4,IF(D29="Hace lo normal en planeación y organización",3.5,IF(D29="La mayoría de las veces no falla en organizar y planear su trabajo",2,1))))</f>
        <v>4</v>
      </c>
      <c r="L29" s="2">
        <f t="shared" si="1"/>
        <v>0.27586206896551724</v>
      </c>
    </row>
    <row r="30" spans="1:12">
      <c r="A30" s="3">
        <v>22</v>
      </c>
      <c r="B30" s="4" t="s">
        <v>7</v>
      </c>
      <c r="C30" s="5"/>
      <c r="D30" s="42" t="s">
        <v>37</v>
      </c>
      <c r="E30" s="42"/>
      <c r="F30" s="42"/>
      <c r="G30" s="42"/>
      <c r="H30" s="43"/>
      <c r="I30" s="1"/>
      <c r="J30" s="2">
        <f>(10/29)/2</f>
        <v>0.17241379310344829</v>
      </c>
      <c r="K30" s="1">
        <f>IF(D30="Regular",2,1)</f>
        <v>2</v>
      </c>
      <c r="L30" s="2">
        <f t="shared" si="1"/>
        <v>0.34482758620689657</v>
      </c>
    </row>
    <row r="31" spans="1:12">
      <c r="A31" s="3">
        <v>23</v>
      </c>
      <c r="B31" s="4" t="s">
        <v>8</v>
      </c>
      <c r="C31" s="5"/>
      <c r="D31" s="42" t="s">
        <v>37</v>
      </c>
      <c r="E31" s="42"/>
      <c r="F31" s="42"/>
      <c r="G31" s="42"/>
      <c r="H31" s="43"/>
      <c r="I31" s="1"/>
      <c r="J31" s="2">
        <f>(10/29)/2</f>
        <v>0.17241379310344829</v>
      </c>
      <c r="K31" s="1">
        <f>IF(D31="Regular",2,1)</f>
        <v>2</v>
      </c>
      <c r="L31" s="2">
        <f t="shared" si="1"/>
        <v>0.34482758620689657</v>
      </c>
    </row>
    <row r="32" spans="1:12">
      <c r="A32" s="3">
        <v>24</v>
      </c>
      <c r="B32" s="4" t="s">
        <v>9</v>
      </c>
      <c r="C32" s="5"/>
      <c r="D32" s="42" t="s">
        <v>38</v>
      </c>
      <c r="E32" s="42"/>
      <c r="F32" s="42"/>
      <c r="G32" s="42"/>
      <c r="H32" s="43"/>
      <c r="I32" s="1"/>
      <c r="J32" s="2">
        <f>(10/29)/2</f>
        <v>0.17241379310344829</v>
      </c>
      <c r="K32" s="1">
        <f>IF(D32="Apropiado",2,1)</f>
        <v>2</v>
      </c>
      <c r="L32" s="2">
        <f t="shared" si="1"/>
        <v>0.34482758620689657</v>
      </c>
    </row>
    <row r="33" spans="1:12">
      <c r="A33" s="3">
        <v>25</v>
      </c>
      <c r="B33" s="4" t="s">
        <v>10</v>
      </c>
      <c r="C33" s="5"/>
      <c r="D33" s="42" t="s">
        <v>39</v>
      </c>
      <c r="E33" s="42"/>
      <c r="F33" s="42"/>
      <c r="G33" s="42"/>
      <c r="H33" s="43"/>
      <c r="I33" s="1"/>
      <c r="J33" s="2">
        <f>(10/29)/2</f>
        <v>0.17241379310344829</v>
      </c>
      <c r="K33" s="1">
        <f>IF(D33="Agradecido y dispuesto",2,1)</f>
        <v>2</v>
      </c>
      <c r="L33" s="2">
        <f t="shared" si="1"/>
        <v>0.34482758620689657</v>
      </c>
    </row>
    <row r="34" spans="1:12">
      <c r="A34" s="3">
        <v>26</v>
      </c>
      <c r="B34" s="6" t="s">
        <v>11</v>
      </c>
      <c r="C34" s="5"/>
      <c r="D34" s="42" t="s">
        <v>59</v>
      </c>
      <c r="E34" s="42"/>
      <c r="F34" s="42"/>
      <c r="G34" s="42"/>
      <c r="H34" s="43"/>
      <c r="I34" s="1"/>
      <c r="J34" s="2">
        <f>(10/29)/3</f>
        <v>0.1149425287356322</v>
      </c>
      <c r="K34" s="1">
        <f>IF(D34="Excelente",3,IF(D34="Buena",2.1,1))</f>
        <v>2.1</v>
      </c>
      <c r="L34" s="2">
        <f t="shared" si="1"/>
        <v>0.24137931034482762</v>
      </c>
    </row>
    <row r="35" spans="1:12">
      <c r="A35" s="3">
        <v>27</v>
      </c>
      <c r="B35" s="6" t="s">
        <v>12</v>
      </c>
      <c r="C35" s="5"/>
      <c r="D35" s="42" t="s">
        <v>59</v>
      </c>
      <c r="E35" s="42"/>
      <c r="F35" s="42"/>
      <c r="G35" s="42"/>
      <c r="H35" s="43"/>
      <c r="I35" s="1"/>
      <c r="J35" s="2">
        <f>(10/29)/3</f>
        <v>0.1149425287356322</v>
      </c>
      <c r="K35" s="1">
        <f>IF(D35="Excelente",3,IF(D35="Buena",2.1,1))</f>
        <v>2.1</v>
      </c>
      <c r="L35" s="2">
        <f t="shared" si="1"/>
        <v>0.24137931034482762</v>
      </c>
    </row>
    <row r="36" spans="1:12">
      <c r="A36" s="23">
        <v>28</v>
      </c>
      <c r="B36" s="24" t="s">
        <v>35</v>
      </c>
      <c r="C36" s="25"/>
      <c r="D36" s="51" t="s">
        <v>60</v>
      </c>
      <c r="E36" s="52"/>
      <c r="F36" s="52"/>
      <c r="G36" s="52"/>
      <c r="H36" s="53"/>
      <c r="I36" s="1"/>
      <c r="J36" s="2">
        <f>(10/29)/3</f>
        <v>0.1149425287356322</v>
      </c>
      <c r="K36" s="1">
        <f>IF(D36="Excelente sintaxis y ortografía",3,IF(D36="Buena sintaxis y regular ortografía",2.1,1))</f>
        <v>2.1</v>
      </c>
      <c r="L36" s="2">
        <f t="shared" si="1"/>
        <v>0.24137931034482762</v>
      </c>
    </row>
    <row r="37" spans="1:12" ht="15.75" thickBot="1">
      <c r="A37" s="8">
        <v>29</v>
      </c>
      <c r="B37" s="9" t="s">
        <v>13</v>
      </c>
      <c r="C37" s="10"/>
      <c r="D37" s="54" t="s">
        <v>61</v>
      </c>
      <c r="E37" s="54"/>
      <c r="F37" s="54"/>
      <c r="G37" s="54"/>
      <c r="H37" s="55"/>
      <c r="I37" s="1"/>
      <c r="J37" s="2">
        <f t="shared" si="0"/>
        <v>6.8965517241379309E-2</v>
      </c>
      <c r="K37" s="1">
        <f>IF(D37="Sobresaliente",5,IF(D37="Muy bueno",4,IF(D37="En el promedio",3.5,IF(D37="Marginal",2,1))))</f>
        <v>4</v>
      </c>
      <c r="L37" s="2">
        <f t="shared" si="1"/>
        <v>0.27586206896551724</v>
      </c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</sheetData>
  <dataConsolidate/>
  <mergeCells count="42">
    <mergeCell ref="C1:E1"/>
    <mergeCell ref="G1:H1"/>
    <mergeCell ref="J1:K1"/>
    <mergeCell ref="G2:H2"/>
    <mergeCell ref="J2:K2"/>
    <mergeCell ref="G3:H3"/>
    <mergeCell ref="J3:K3"/>
    <mergeCell ref="D13:H13"/>
    <mergeCell ref="D12:H12"/>
    <mergeCell ref="D10:H10"/>
    <mergeCell ref="D34:H34"/>
    <mergeCell ref="D35:H35"/>
    <mergeCell ref="D37:H37"/>
    <mergeCell ref="D16:H16"/>
    <mergeCell ref="D17:H17"/>
    <mergeCell ref="D31:H31"/>
    <mergeCell ref="D24:H24"/>
    <mergeCell ref="D25:H25"/>
    <mergeCell ref="D27:H27"/>
    <mergeCell ref="D28:H28"/>
    <mergeCell ref="D30:H30"/>
    <mergeCell ref="D36:H36"/>
    <mergeCell ref="D29:H29"/>
    <mergeCell ref="D26:H26"/>
    <mergeCell ref="D23:H23"/>
    <mergeCell ref="D22:H22"/>
    <mergeCell ref="C5:D5"/>
    <mergeCell ref="A6:B6"/>
    <mergeCell ref="A7:B7"/>
    <mergeCell ref="D32:H32"/>
    <mergeCell ref="D33:H33"/>
    <mergeCell ref="B24:C24"/>
    <mergeCell ref="C6:D6"/>
    <mergeCell ref="C7:D7"/>
    <mergeCell ref="D9:H9"/>
    <mergeCell ref="D11:H11"/>
    <mergeCell ref="D15:H15"/>
    <mergeCell ref="D21:H21"/>
    <mergeCell ref="D20:H20"/>
    <mergeCell ref="D19:H19"/>
    <mergeCell ref="D18:H18"/>
    <mergeCell ref="D14:H14"/>
  </mergeCells>
  <dataValidations count="28">
    <dataValidation type="list" showInputMessage="1" showErrorMessage="1" sqref="D9:H9">
      <formula1>"Excepcionalmente bien aceptado,Convenientemente aceptado  y cooperante,Satisfactorio,Se relaciona con dificultad y a veces es antagonista,Frecuentemente esta en desacuerdo y tiene fricciones personales"</formula1>
    </dataValidation>
    <dataValidation type="list" showInputMessage="1" showErrorMessage="1" sqref="D11:H11">
      <formula1>"Altamente responsable,Arriba del promedio,En el promedio,Abajo del promedio,Pobre"</formula1>
    </dataValidation>
    <dataValidation type="list" showInputMessage="1" showErrorMessage="1" sqref="D15:H15">
      <formula1>"Excepcionalmente rápido,Rápido,En el promedio,Lenta,Extremadamente lenta"</formula1>
    </dataValidation>
    <dataValidation type="list" showInputMessage="1" showErrorMessage="1" sqref="D16:H16">
      <formula1>"Muy alta,Más de la esperada,Cantidad esperada,Menos de la esperada,Muy baja"</formula1>
    </dataValidation>
    <dataValidation type="list" showInputMessage="1" showErrorMessage="1" sqref="D17:H17">
      <formula1>"Muy alta,Más de la esperada,Normal,Debajo de la normal,Poco fiable "</formula1>
    </dataValidation>
    <dataValidation type="list" showInputMessage="1" showErrorMessage="1" sqref="D24:H24">
      <formula1>"Excelente capacidad autodidacta,Buena capacidad autodidacta,Baja capacidad autodidacta"</formula1>
    </dataValidation>
    <dataValidation type="list" showInputMessage="1" showErrorMessage="1" sqref="D25">
      <formula1>"Si muy buen desempeño profesional y ético,Si buen desempeño profesional y ético después de una reconvención,No poca capacidad de entender la ética profesional"</formula1>
    </dataValidation>
    <dataValidation type="list" showInputMessage="1" showErrorMessage="1" sqref="D27:H27">
      <formula1>"Se adapta fácilmente al cambio de ideas y procedimientos,Usualmente se adapta,Tiene una habilidad promedio para adaptarse,Experimenta dificultades para una rápida adaptación,No se puede adaptar del todo"</formula1>
    </dataValidation>
    <dataValidation type="list" showInputMessage="1" showErrorMessage="1" sqref="D28:H28">
      <formula1>"Excelente,Arriba del promedio,Adecuada,Pobre,No hay elementos para evaluar"</formula1>
    </dataValidation>
    <dataValidation type="list" showInputMessage="1" showErrorMessage="1" sqref="D30:H31">
      <formula1>"Regular,Irregular"</formula1>
    </dataValidation>
    <dataValidation type="list" showInputMessage="1" showErrorMessage="1" sqref="D32:H32">
      <formula1>"Apropiado,Inapropiado"</formula1>
    </dataValidation>
    <dataValidation type="list" showInputMessage="1" showErrorMessage="1" sqref="D33:H33">
      <formula1>"Agradecido y dispuesto,Reacio y resentido"</formula1>
    </dataValidation>
    <dataValidation type="list" showInputMessage="1" showErrorMessage="1" sqref="D34:H34">
      <formula1>"Excelente,Buena,Necesita mejorar"</formula1>
    </dataValidation>
    <dataValidation type="list" showInputMessage="1" showErrorMessage="1" sqref="D35:H35">
      <formula1>"Excelente,Buena,Nula"</formula1>
    </dataValidation>
    <dataValidation type="list" showInputMessage="1" showErrorMessage="1" sqref="D37:H37">
      <formula1>"Sobresaliente,Muy bueno,En el promedio,Marginal,Insatisfactorio"</formula1>
    </dataValidation>
    <dataValidation type="list" showInputMessage="1" showErrorMessage="1" sqref="D10:H10">
      <formula1>"Excepcionalmente bueno,Usualmente toma decisiones adecuadas, Usualmente buenos juicios en situaciones de rutina,Sus juicios son poco confiables,Tiene un sistema pobre de valoración"</formula1>
    </dataValidation>
    <dataValidation type="list" showInputMessage="1" showErrorMessage="1" sqref="D12:H12">
      <formula1>"Alto,Muy interesado y trabajador,En el promedio de diligencia e interés,Esporádico,Muy poco"</formula1>
    </dataValidation>
    <dataValidation type="list" showInputMessage="1" showErrorMessage="1" sqref="D13:H13">
      <formula1>"Extraordinariamente buenas,Usualmente conducen a buenas decisiones,Usualmente sirven para la decisión correcta,A menudo poco fiables,Pobres"</formula1>
    </dataValidation>
    <dataValidation type="list" showInputMessage="1" showErrorMessage="1" sqref="D14:H14">
      <formula1>"Siempre es confiable bajo cualquier circunstancia,Usualmente es confiable en la mayoría de las situaciones,Puede ser confiable en situaciones de rutina,Algunas veces poco confiable,No confiable "</formula1>
    </dataValidation>
    <dataValidation type="list" showInputMessage="1" showErrorMessage="1" sqref="D18:H18">
      <formula1>"Siempre busca que hacer,Actúa voluntariamente en la mayoría de las ocasiones,Actúa voluntariamente en cuestiones rutinarias,Depende de otros,Espera hasta que se le indique que hacer"</formula1>
    </dataValidation>
    <dataValidation type="list" showInputMessage="1" showErrorMessage="1" sqref="D19:H19">
      <formula1>"Constantemente busca nuevas y mejores maneras de hacer las cosas,Arriba de promedio,En el promedio,Ocasionalmente aporta una nueva idea,Raramente tiene nuevas ideas y no es muy imaginativo "</formula1>
    </dataValidation>
    <dataValidation type="list" showInputMessage="1" showErrorMessage="1" sqref="D20:H20">
      <formula1>"Excelente,Arriba de promedio,Adecuado,Pobre,No hubo elementos para evaluar"</formula1>
    </dataValidation>
    <dataValidation type="list" showInputMessage="1" showErrorMessage="1" sqref="D21:H21">
      <formula1>"Excelente preparación académica,Bien preparado,Adecuadamente preparado,Necesita una mejor preparación,No esta bien preparado"</formula1>
    </dataValidation>
    <dataValidation type="list" showInputMessage="1" showErrorMessage="1" sqref="D22:H22">
      <formula1>"Excelente habilidad para aplicar sus conocimientos,Buena habilidad para aplicar sus conocimientos,Mediana habilidad para aplicar sus conocimientos,Poca o nula habilidad para aplicar sus conocimientos"</formula1>
    </dataValidation>
    <dataValidation type="list" showInputMessage="1" showErrorMessage="1" sqref="D23:H23">
      <formula1>"Excelente desempeño,Buen desempeño,Mediano desempeño,Bajo desempeño"</formula1>
    </dataValidation>
    <dataValidation type="list" showInputMessage="1" showErrorMessage="1" sqref="D26:H26">
      <formula1>"Muy aceptable,Aceptable,Inaceptable"</formula1>
    </dataValidation>
    <dataValidation type="list" showInputMessage="1" showErrorMessage="1" sqref="D36:H36">
      <formula1>"Excelente sintaxis y ortografía,Buena sintaxis y regular ortografía,Necesita mejorar"</formula1>
    </dataValidation>
    <dataValidation type="list" showInputMessage="1" showErrorMessage="1" sqref="D29:H29">
      <formula1>"Hace un exelente trabajo en la planeación y organización de su trabajo,Usualmente organiza bien su trabajo,Hace lo normal en planeación y organización,La mayoría de las veces no falla en organizar y planear su trabajo,Consistentemente falla"</formula1>
    </dataValidation>
  </dataValidations>
  <pageMargins left="0.7" right="0.7" top="0.75" bottom="0.75" header="0.3" footer="0.3"/>
  <pageSetup scale="81" orientation="portrait" horizontalDpi="300" r:id="rId1"/>
  <colBreaks count="1" manualBreakCount="1">
    <brk id="8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3"/>
  <sheetViews>
    <sheetView workbookViewId="0">
      <selection sqref="A1:C3"/>
    </sheetView>
  </sheetViews>
  <sheetFormatPr baseColWidth="10" defaultRowHeight="15"/>
  <sheetData>
    <row r="1" spans="1:2">
      <c r="A1" t="s">
        <v>63</v>
      </c>
      <c r="B1" t="s">
        <v>64</v>
      </c>
    </row>
    <row r="2" spans="1:2">
      <c r="A2" t="s">
        <v>65</v>
      </c>
      <c r="B2" s="60">
        <v>40928</v>
      </c>
    </row>
    <row r="3" spans="1:2">
      <c r="A3" t="s">
        <v>66</v>
      </c>
      <c r="B3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</dc:creator>
  <cp:lastModifiedBy>Maria de Lourdes</cp:lastModifiedBy>
  <cp:lastPrinted>2010-02-08T23:14:19Z</cp:lastPrinted>
  <dcterms:created xsi:type="dcterms:W3CDTF">2009-09-07T16:44:37Z</dcterms:created>
  <dcterms:modified xsi:type="dcterms:W3CDTF">2012-10-16T16:29:00Z</dcterms:modified>
</cp:coreProperties>
</file>